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райс КВ" sheetId="6" r:id="rId1"/>
    <sheet name="Прайс ММ" sheetId="7" r:id="rId2"/>
    <sheet name="Шахматка" sheetId="8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T84" i="8" l="1"/>
  <c r="U84" i="8" s="1"/>
  <c r="S84" i="8"/>
  <c r="R84" i="8"/>
  <c r="H84" i="8"/>
  <c r="I84" i="8" s="1"/>
  <c r="G84" i="8"/>
  <c r="F84" i="8"/>
  <c r="U83" i="8"/>
  <c r="I83" i="8"/>
  <c r="U82" i="8"/>
  <c r="I82" i="8"/>
  <c r="U81" i="8"/>
  <c r="I81" i="8"/>
  <c r="U80" i="8"/>
  <c r="I80" i="8"/>
  <c r="V79" i="8"/>
  <c r="W79" i="8" s="1"/>
  <c r="T53" i="8"/>
  <c r="U52" i="8"/>
  <c r="S52" i="8"/>
  <c r="S53" i="8" s="1"/>
  <c r="S39" i="8" s="1"/>
  <c r="R52" i="8"/>
  <c r="R53" i="8" s="1"/>
  <c r="U51" i="8"/>
  <c r="U50" i="8"/>
  <c r="U49" i="8"/>
  <c r="T46" i="8"/>
  <c r="S46" i="8"/>
  <c r="U46" i="8" s="1"/>
  <c r="R46" i="8"/>
  <c r="U45" i="8"/>
  <c r="S45" i="8"/>
  <c r="R45" i="8"/>
  <c r="R38" i="8" s="1"/>
  <c r="U44" i="8"/>
  <c r="U43" i="8"/>
  <c r="U42" i="8"/>
  <c r="T39" i="8"/>
  <c r="U39" i="8" s="1"/>
  <c r="U38" i="8"/>
  <c r="T38" i="8"/>
  <c r="T37" i="8"/>
  <c r="U37" i="8" s="1"/>
  <c r="S37" i="8"/>
  <c r="R37" i="8"/>
  <c r="T36" i="8"/>
  <c r="U36" i="8" s="1"/>
  <c r="S36" i="8"/>
  <c r="R36" i="8"/>
  <c r="T35" i="8"/>
  <c r="U35" i="8" s="1"/>
  <c r="S35" i="8"/>
  <c r="R35" i="8"/>
  <c r="R39" i="8" s="1"/>
  <c r="H29" i="8"/>
  <c r="N26" i="8"/>
  <c r="U25" i="8"/>
  <c r="R25" i="8"/>
  <c r="O25" i="8"/>
  <c r="L25" i="8"/>
  <c r="I25" i="8"/>
  <c r="E25" i="8"/>
  <c r="W24" i="8"/>
  <c r="T24" i="8"/>
  <c r="Q24" i="8"/>
  <c r="N24" i="8"/>
  <c r="N23" i="8" s="1"/>
  <c r="K24" i="8"/>
  <c r="H24" i="8"/>
  <c r="U22" i="8"/>
  <c r="W20" i="8" s="1"/>
  <c r="R22" i="8"/>
  <c r="O22" i="8"/>
  <c r="L22" i="8"/>
  <c r="I22" i="8"/>
  <c r="K20" i="8" s="1"/>
  <c r="E22" i="8"/>
  <c r="Y22" i="8" s="1"/>
  <c r="W21" i="8"/>
  <c r="T21" i="8"/>
  <c r="Q21" i="8"/>
  <c r="Q20" i="8" s="1"/>
  <c r="N21" i="8"/>
  <c r="N20" i="8" s="1"/>
  <c r="K21" i="8"/>
  <c r="H21" i="8"/>
  <c r="U19" i="8"/>
  <c r="W17" i="8" s="1"/>
  <c r="R19" i="8"/>
  <c r="L19" i="8"/>
  <c r="I19" i="8"/>
  <c r="K17" i="8" s="1"/>
  <c r="E19" i="8"/>
  <c r="Y19" i="8" s="1"/>
  <c r="W18" i="8"/>
  <c r="T18" i="8"/>
  <c r="Q17" i="8"/>
  <c r="N18" i="8"/>
  <c r="N17" i="8" s="1"/>
  <c r="K18" i="8"/>
  <c r="H18" i="8"/>
  <c r="U16" i="8"/>
  <c r="W14" i="8" s="1"/>
  <c r="R16" i="8"/>
  <c r="O16" i="8"/>
  <c r="L16" i="8"/>
  <c r="I16" i="8"/>
  <c r="K14" i="8" s="1"/>
  <c r="E16" i="8"/>
  <c r="W15" i="8"/>
  <c r="T15" i="8"/>
  <c r="T14" i="8" s="1"/>
  <c r="Q15" i="8"/>
  <c r="Q14" i="8" s="1"/>
  <c r="N15" i="8"/>
  <c r="K15" i="8"/>
  <c r="H15" i="8"/>
  <c r="H14" i="8" s="1"/>
  <c r="N14" i="8"/>
  <c r="U13" i="8"/>
  <c r="R13" i="8"/>
  <c r="O13" i="8"/>
  <c r="L13" i="8"/>
  <c r="N11" i="8" s="1"/>
  <c r="I13" i="8"/>
  <c r="E13" i="8"/>
  <c r="W12" i="8"/>
  <c r="T12" i="8"/>
  <c r="T11" i="8" s="1"/>
  <c r="Q12" i="8"/>
  <c r="N12" i="8"/>
  <c r="K12" i="8"/>
  <c r="H12" i="8"/>
  <c r="H11" i="8" s="1"/>
  <c r="U10" i="8"/>
  <c r="R10" i="8"/>
  <c r="O10" i="8"/>
  <c r="L10" i="8"/>
  <c r="I10" i="8"/>
  <c r="E10" i="8"/>
  <c r="W9" i="8"/>
  <c r="T9" i="8"/>
  <c r="Q9" i="8"/>
  <c r="N9" i="8"/>
  <c r="N8" i="8" s="1"/>
  <c r="K9" i="8"/>
  <c r="H9" i="8"/>
  <c r="K5" i="8"/>
  <c r="Y7" i="8"/>
  <c r="H5" i="8"/>
  <c r="Y25" i="8" l="1"/>
  <c r="Q8" i="8"/>
  <c r="K8" i="8"/>
  <c r="W8" i="8"/>
  <c r="Y13" i="8"/>
  <c r="H17" i="8"/>
  <c r="T17" i="8"/>
  <c r="AA17" i="8" s="1"/>
  <c r="H20" i="8"/>
  <c r="T20" i="8"/>
  <c r="Q23" i="8"/>
  <c r="K23" i="8"/>
  <c r="W23" i="8"/>
  <c r="Y10" i="8"/>
  <c r="Y34" i="8" s="1"/>
  <c r="H8" i="8"/>
  <c r="T8" i="8"/>
  <c r="Q11" i="8"/>
  <c r="K11" i="8"/>
  <c r="AA11" i="8" s="1"/>
  <c r="W11" i="8"/>
  <c r="Y16" i="8"/>
  <c r="H23" i="8"/>
  <c r="T23" i="8"/>
  <c r="AA5" i="8"/>
  <c r="AA8" i="8"/>
  <c r="AA20" i="8"/>
  <c r="AA14" i="8"/>
  <c r="U53" i="8"/>
  <c r="S38" i="8"/>
  <c r="AA23" i="8" l="1"/>
  <c r="AA34" i="8"/>
</calcChain>
</file>

<file path=xl/sharedStrings.xml><?xml version="1.0" encoding="utf-8"?>
<sst xmlns="http://schemas.openxmlformats.org/spreadsheetml/2006/main" count="309" uniqueCount="67">
  <si>
    <t>ПРАЙС ЛИСТ № 5 от 01.12.2016</t>
  </si>
  <si>
    <t>АКЦИЯ апрель 2017 г.</t>
  </si>
  <si>
    <t>Адрес: Серпуховской Вал ул., Д.20</t>
  </si>
  <si>
    <t>Только 4 апартамента/квартиры в апреле со скидкой 10%. Скидка на машиноместа 10%.</t>
  </si>
  <si>
    <t>№ ПП</t>
  </si>
  <si>
    <t>вид</t>
  </si>
  <si>
    <t>№ кв</t>
  </si>
  <si>
    <t>этаж</t>
  </si>
  <si>
    <t>комн.</t>
  </si>
  <si>
    <t>S  кв.м</t>
  </si>
  <si>
    <t>руб/ кв.м</t>
  </si>
  <si>
    <t>общая стоимость</t>
  </si>
  <si>
    <t>состояние</t>
  </si>
  <si>
    <t>апартамент</t>
  </si>
  <si>
    <t>1к</t>
  </si>
  <si>
    <t>свободно</t>
  </si>
  <si>
    <t>2к</t>
  </si>
  <si>
    <t>квартира</t>
  </si>
  <si>
    <t>ПЛ№1</t>
  </si>
  <si>
    <t>ПЛ№2</t>
  </si>
  <si>
    <t>№ пп</t>
  </si>
  <si>
    <t>корпус</t>
  </si>
  <si>
    <t>№ мм</t>
  </si>
  <si>
    <t>назначение</t>
  </si>
  <si>
    <t xml:space="preserve">S кв.м </t>
  </si>
  <si>
    <t>тип</t>
  </si>
  <si>
    <t>цена  руб.</t>
  </si>
  <si>
    <t>статус 05.09.2016</t>
  </si>
  <si>
    <t>м/место</t>
  </si>
  <si>
    <t>№ 5 от 01.12.2016</t>
  </si>
  <si>
    <t>Дом на Серпуховском валу</t>
  </si>
  <si>
    <t>ЭТАЖ</t>
  </si>
  <si>
    <t>№ на пл.</t>
  </si>
  <si>
    <t>Квартиры</t>
  </si>
  <si>
    <t>4к</t>
  </si>
  <si>
    <t>8 эт.</t>
  </si>
  <si>
    <t>3к</t>
  </si>
  <si>
    <t>7 эт.</t>
  </si>
  <si>
    <t>6 эт.</t>
  </si>
  <si>
    <t>5 эт.</t>
  </si>
  <si>
    <t>4 эт.</t>
  </si>
  <si>
    <t>Апартаменты</t>
  </si>
  <si>
    <t>Лот 1</t>
  </si>
  <si>
    <t>цокольный</t>
  </si>
  <si>
    <t xml:space="preserve">ДОМ на Серпуховском Валу </t>
  </si>
  <si>
    <t>шт</t>
  </si>
  <si>
    <t>м2</t>
  </si>
  <si>
    <t>руб./м2</t>
  </si>
  <si>
    <t>руб.</t>
  </si>
  <si>
    <t>Резерв ЛИ</t>
  </si>
  <si>
    <t>бронь</t>
  </si>
  <si>
    <t>подписан дду</t>
  </si>
  <si>
    <t>1 к</t>
  </si>
  <si>
    <t>2 к</t>
  </si>
  <si>
    <t>3 к</t>
  </si>
  <si>
    <t>руб</t>
  </si>
  <si>
    <t>4 к</t>
  </si>
  <si>
    <t>Продажа ЛИ</t>
  </si>
  <si>
    <t>апартаменты</t>
  </si>
  <si>
    <t>Машиноместа</t>
  </si>
  <si>
    <t>Общее кол-во</t>
  </si>
  <si>
    <t>Продано</t>
  </si>
  <si>
    <t>Бронь</t>
  </si>
  <si>
    <t>Резерв</t>
  </si>
  <si>
    <t>Свободно</t>
  </si>
  <si>
    <t>квартиры</t>
  </si>
  <si>
    <t>Только 4 апартамента/квартиры в апреле со скидкой 10%. ММ 10%.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</si>
</sst>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_-* #,##0_р_._-;\-* #,##0_р_._-;_-* &quot;-&quot;_р_._-;_-@_-"/>
    <numFmt numFmtId="167" formatCode="0.0%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26"/>
      <name val="Calibri"/>
      <family val="2"/>
      <charset val="204"/>
      <scheme val="minor"/>
    </font>
    <font>
      <b/>
      <i/>
      <sz val="2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color theme="0" tint="-0.34998626667073579"/>
      <name val="Calibri"/>
      <family val="2"/>
      <charset val="204"/>
      <scheme val="minor"/>
    </font>
    <font>
      <sz val="15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rgb="FFFF0000"/>
      <name val="Arial"/>
      <family val="2"/>
      <charset val="204"/>
    </font>
    <font>
      <sz val="12"/>
      <color rgb="FFFF0000"/>
      <name val="Arial"/>
      <family val="2"/>
      <charset val="204"/>
    </font>
    <font>
      <sz val="9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sz val="8"/>
      <color rgb="FF000000"/>
      <name val="Tahoma"/>
      <family val="2"/>
      <charset val="204"/>
    </font>
    <font>
      <b/>
      <i/>
      <sz val="10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11"/>
      <name val="Times New Roman"/>
      <family val="1"/>
      <charset val="204"/>
    </font>
    <font>
      <b/>
      <i/>
      <sz val="10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1AFE1"/>
        <bgColor indexed="64"/>
      </patternFill>
    </fill>
    <fill>
      <patternFill patternType="lightUp">
        <bgColor rgb="FF0070C0"/>
      </patternFill>
    </fill>
    <fill>
      <patternFill patternType="solid">
        <fgColor rgb="FF0070C0"/>
        <bgColor indexed="64"/>
      </patternFill>
    </fill>
    <fill>
      <patternFill patternType="solid">
        <fgColor rgb="FFF5F7F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lightUp"/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" fillId="0" borderId="0"/>
  </cellStyleXfs>
  <cellXfs count="319">
    <xf numFmtId="0" fontId="0" fillId="0" borderId="0" xfId="0"/>
    <xf numFmtId="0" fontId="4" fillId="0" borderId="0" xfId="0" applyFont="1"/>
    <xf numFmtId="0" fontId="0" fillId="0" borderId="0" xfId="0" applyFont="1"/>
    <xf numFmtId="0" fontId="0" fillId="0" borderId="4" xfId="0" applyBorder="1"/>
    <xf numFmtId="0" fontId="0" fillId="0" borderId="5" xfId="0" applyBorder="1"/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6" fillId="3" borderId="8" xfId="0" applyNumberFormat="1" applyFont="1" applyFill="1" applyBorder="1" applyAlignment="1">
      <alignment horizontal="center"/>
    </xf>
    <xf numFmtId="0" fontId="6" fillId="3" borderId="9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8" fillId="0" borderId="11" xfId="0" applyFont="1" applyFill="1" applyBorder="1"/>
    <xf numFmtId="0" fontId="0" fillId="4" borderId="1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8" fillId="0" borderId="14" xfId="0" applyFont="1" applyFill="1" applyBorder="1"/>
    <xf numFmtId="0" fontId="0" fillId="4" borderId="14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8" fillId="5" borderId="14" xfId="0" applyFont="1" applyFill="1" applyBorder="1"/>
    <xf numFmtId="0" fontId="0" fillId="5" borderId="14" xfId="0" applyFill="1" applyBorder="1" applyAlignment="1">
      <alignment horizontal="center"/>
    </xf>
    <xf numFmtId="164" fontId="0" fillId="5" borderId="14" xfId="0" applyNumberFormat="1" applyFill="1" applyBorder="1" applyAlignment="1">
      <alignment horizontal="center"/>
    </xf>
    <xf numFmtId="4" fontId="0" fillId="5" borderId="14" xfId="0" applyNumberForma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8" fillId="3" borderId="14" xfId="0" applyFont="1" applyFill="1" applyBorder="1"/>
    <xf numFmtId="0" fontId="8" fillId="5" borderId="12" xfId="0" applyFont="1" applyFill="1" applyBorder="1" applyAlignment="1">
      <alignment horizontal="center"/>
    </xf>
    <xf numFmtId="0" fontId="8" fillId="0" borderId="0" xfId="0" applyFont="1"/>
    <xf numFmtId="0" fontId="0" fillId="5" borderId="16" xfId="0" applyFill="1" applyBorder="1" applyAlignment="1">
      <alignment horizontal="center"/>
    </xf>
    <xf numFmtId="0" fontId="8" fillId="5" borderId="17" xfId="0" applyFont="1" applyFill="1" applyBorder="1"/>
    <xf numFmtId="0" fontId="0" fillId="4" borderId="17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164" fontId="0" fillId="5" borderId="17" xfId="0" applyNumberFormat="1" applyFill="1" applyBorder="1" applyAlignment="1">
      <alignment horizontal="center"/>
    </xf>
    <xf numFmtId="4" fontId="0" fillId="5" borderId="17" xfId="0" applyNumberFormat="1" applyFill="1" applyBorder="1" applyAlignment="1">
      <alignment horizontal="center"/>
    </xf>
    <xf numFmtId="0" fontId="8" fillId="5" borderId="18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8" fillId="0" borderId="17" xfId="0" applyFont="1" applyFill="1" applyBorder="1"/>
    <xf numFmtId="0" fontId="0" fillId="0" borderId="17" xfId="0" applyFill="1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4" fontId="0" fillId="0" borderId="17" xfId="0" applyNumberFormat="1" applyFill="1" applyBorder="1" applyAlignment="1">
      <alignment horizontal="center"/>
    </xf>
    <xf numFmtId="0" fontId="9" fillId="0" borderId="0" xfId="3" applyFont="1" applyAlignment="1"/>
    <xf numFmtId="0" fontId="1" fillId="0" borderId="0" xfId="4" applyAlignment="1">
      <alignment horizontal="center"/>
    </xf>
    <xf numFmtId="0" fontId="1" fillId="0" borderId="0" xfId="4"/>
    <xf numFmtId="165" fontId="10" fillId="3" borderId="14" xfId="5" applyNumberFormat="1" applyFont="1" applyFill="1" applyBorder="1" applyAlignment="1">
      <alignment horizontal="center" vertical="center" wrapText="1"/>
    </xf>
    <xf numFmtId="3" fontId="1" fillId="0" borderId="0" xfId="4" applyNumberFormat="1" applyAlignment="1">
      <alignment horizontal="center"/>
    </xf>
    <xf numFmtId="0" fontId="10" fillId="3" borderId="14" xfId="5" applyFont="1" applyFill="1" applyBorder="1" applyAlignment="1">
      <alignment horizontal="center" vertical="center" wrapText="1"/>
    </xf>
    <xf numFmtId="0" fontId="11" fillId="0" borderId="14" xfId="5" applyFont="1" applyBorder="1" applyAlignment="1">
      <alignment horizontal="center"/>
    </xf>
    <xf numFmtId="12" fontId="11" fillId="0" borderId="14" xfId="5" applyNumberFormat="1" applyFont="1" applyBorder="1" applyAlignment="1">
      <alignment horizontal="center" vertical="center"/>
    </xf>
    <xf numFmtId="0" fontId="11" fillId="3" borderId="14" xfId="5" applyFont="1" applyFill="1" applyBorder="1" applyAlignment="1">
      <alignment horizontal="center"/>
    </xf>
    <xf numFmtId="2" fontId="1" fillId="0" borderId="14" xfId="5" applyNumberFormat="1" applyFill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166" fontId="0" fillId="0" borderId="14" xfId="0" applyNumberFormat="1" applyBorder="1"/>
    <xf numFmtId="0" fontId="12" fillId="0" borderId="14" xfId="5" applyFont="1" applyBorder="1" applyAlignment="1">
      <alignment horizontal="center"/>
    </xf>
    <xf numFmtId="0" fontId="11" fillId="5" borderId="14" xfId="5" applyFont="1" applyFill="1" applyBorder="1" applyAlignment="1">
      <alignment horizontal="center"/>
    </xf>
    <xf numFmtId="12" fontId="11" fillId="5" borderId="14" xfId="5" applyNumberFormat="1" applyFont="1" applyFill="1" applyBorder="1" applyAlignment="1">
      <alignment horizontal="center" vertical="center"/>
    </xf>
    <xf numFmtId="3" fontId="13" fillId="0" borderId="14" xfId="0" applyNumberFormat="1" applyFont="1" applyBorder="1" applyAlignment="1">
      <alignment horizontal="center"/>
    </xf>
    <xf numFmtId="166" fontId="13" fillId="0" borderId="14" xfId="0" applyNumberFormat="1" applyFont="1" applyBorder="1"/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/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3" fontId="22" fillId="5" borderId="19" xfId="0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3" fillId="5" borderId="0" xfId="0" applyFont="1" applyFill="1" applyAlignment="1">
      <alignment vertical="center"/>
    </xf>
    <xf numFmtId="0" fontId="26" fillId="0" borderId="20" xfId="0" applyFont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/>
    </xf>
    <xf numFmtId="0" fontId="16" fillId="3" borderId="22" xfId="0" applyFont="1" applyFill="1" applyBorder="1" applyAlignment="1">
      <alignment vertical="center"/>
    </xf>
    <xf numFmtId="0" fontId="16" fillId="3" borderId="23" xfId="0" applyFont="1" applyFill="1" applyBorder="1" applyAlignment="1">
      <alignment vertical="center"/>
    </xf>
    <xf numFmtId="0" fontId="16" fillId="3" borderId="24" xfId="0" applyFont="1" applyFill="1" applyBorder="1" applyAlignment="1">
      <alignment vertical="center"/>
    </xf>
    <xf numFmtId="0" fontId="22" fillId="7" borderId="21" xfId="0" applyNumberFormat="1" applyFont="1" applyFill="1" applyBorder="1" applyAlignment="1">
      <alignment horizontal="left" vertical="center"/>
    </xf>
    <xf numFmtId="165" fontId="22" fillId="7" borderId="22" xfId="0" applyNumberFormat="1" applyFont="1" applyFill="1" applyBorder="1" applyAlignment="1">
      <alignment horizontal="center" vertical="center"/>
    </xf>
    <xf numFmtId="3" fontId="22" fillId="7" borderId="24" xfId="0" applyNumberFormat="1" applyFont="1" applyFill="1" applyBorder="1" applyAlignment="1">
      <alignment vertical="center"/>
    </xf>
    <xf numFmtId="0" fontId="22" fillId="5" borderId="21" xfId="0" applyNumberFormat="1" applyFont="1" applyFill="1" applyBorder="1" applyAlignment="1">
      <alignment horizontal="left" vertical="center"/>
    </xf>
    <xf numFmtId="165" fontId="22" fillId="5" borderId="22" xfId="0" applyNumberFormat="1" applyFont="1" applyFill="1" applyBorder="1" applyAlignment="1">
      <alignment horizontal="center" vertical="center"/>
    </xf>
    <xf numFmtId="3" fontId="22" fillId="5" borderId="24" xfId="0" applyNumberFormat="1" applyFont="1" applyFill="1" applyBorder="1" applyAlignment="1">
      <alignment vertical="center"/>
    </xf>
    <xf numFmtId="3" fontId="0" fillId="5" borderId="0" xfId="0" applyNumberFormat="1" applyFill="1"/>
    <xf numFmtId="0" fontId="22" fillId="7" borderId="26" xfId="0" applyFont="1" applyFill="1" applyBorder="1" applyAlignment="1">
      <alignment horizontal="center" vertical="center"/>
    </xf>
    <xf numFmtId="0" fontId="22" fillId="7" borderId="0" xfId="0" applyFont="1" applyFill="1" applyBorder="1" applyAlignment="1">
      <alignment vertical="center"/>
    </xf>
    <xf numFmtId="3" fontId="22" fillId="7" borderId="19" xfId="0" applyNumberFormat="1" applyFont="1" applyFill="1" applyBorder="1" applyAlignment="1">
      <alignment vertical="center"/>
    </xf>
    <xf numFmtId="10" fontId="22" fillId="5" borderId="26" xfId="0" applyNumberFormat="1" applyFont="1" applyFill="1" applyBorder="1" applyAlignment="1">
      <alignment horizontal="center" vertical="center"/>
    </xf>
    <xf numFmtId="0" fontId="22" fillId="5" borderId="0" xfId="0" applyFont="1" applyFill="1" applyBorder="1" applyAlignment="1">
      <alignment vertical="center"/>
    </xf>
    <xf numFmtId="164" fontId="22" fillId="7" borderId="27" xfId="0" applyNumberFormat="1" applyFont="1" applyFill="1" applyBorder="1" applyAlignment="1">
      <alignment horizontal="center"/>
    </xf>
    <xf numFmtId="165" fontId="22" fillId="7" borderId="28" xfId="0" applyNumberFormat="1" applyFont="1" applyFill="1" applyBorder="1" applyAlignment="1">
      <alignment vertical="center"/>
    </xf>
    <xf numFmtId="3" fontId="22" fillId="7" borderId="29" xfId="0" applyNumberFormat="1" applyFont="1" applyFill="1" applyBorder="1" applyAlignment="1">
      <alignment vertical="center"/>
    </xf>
    <xf numFmtId="0" fontId="16" fillId="7" borderId="29" xfId="0" applyFont="1" applyFill="1" applyBorder="1" applyAlignment="1">
      <alignment vertical="center"/>
    </xf>
    <xf numFmtId="2" fontId="22" fillId="5" borderId="26" xfId="0" applyNumberFormat="1" applyFont="1" applyFill="1" applyBorder="1" applyAlignment="1">
      <alignment horizontal="center" vertical="center"/>
    </xf>
    <xf numFmtId="165" fontId="22" fillId="5" borderId="28" xfId="0" applyNumberFormat="1" applyFont="1" applyFill="1" applyBorder="1" applyAlignment="1">
      <alignment vertical="center"/>
    </xf>
    <xf numFmtId="0" fontId="16" fillId="0" borderId="29" xfId="0" applyFont="1" applyBorder="1" applyAlignment="1">
      <alignment vertical="center"/>
    </xf>
    <xf numFmtId="164" fontId="0" fillId="5" borderId="0" xfId="0" applyNumberFormat="1" applyFill="1"/>
    <xf numFmtId="0" fontId="22" fillId="5" borderId="30" xfId="0" applyNumberFormat="1" applyFont="1" applyFill="1" applyBorder="1" applyAlignment="1">
      <alignment horizontal="left" vertical="center"/>
    </xf>
    <xf numFmtId="165" fontId="22" fillId="5" borderId="6" xfId="0" applyNumberFormat="1" applyFont="1" applyFill="1" applyBorder="1" applyAlignment="1">
      <alignment horizontal="center" vertical="center"/>
    </xf>
    <xf numFmtId="3" fontId="22" fillId="5" borderId="31" xfId="0" applyNumberFormat="1" applyFont="1" applyFill="1" applyBorder="1" applyAlignment="1">
      <alignment vertical="center"/>
    </xf>
    <xf numFmtId="0" fontId="22" fillId="8" borderId="30" xfId="0" applyNumberFormat="1" applyFont="1" applyFill="1" applyBorder="1" applyAlignment="1">
      <alignment horizontal="left" vertical="center"/>
    </xf>
    <xf numFmtId="165" fontId="22" fillId="8" borderId="6" xfId="0" applyNumberFormat="1" applyFont="1" applyFill="1" applyBorder="1" applyAlignment="1">
      <alignment horizontal="center" vertical="center"/>
    </xf>
    <xf numFmtId="3" fontId="22" fillId="8" borderId="31" xfId="0" applyNumberFormat="1" applyFont="1" applyFill="1" applyBorder="1" applyAlignment="1">
      <alignment vertical="center"/>
    </xf>
    <xf numFmtId="0" fontId="22" fillId="5" borderId="32" xfId="0" applyFont="1" applyFill="1" applyBorder="1" applyAlignment="1">
      <alignment horizontal="left" vertical="center"/>
    </xf>
    <xf numFmtId="3" fontId="22" fillId="5" borderId="33" xfId="0" applyNumberFormat="1" applyFont="1" applyFill="1" applyBorder="1" applyAlignment="1">
      <alignment vertical="center"/>
    </xf>
    <xf numFmtId="0" fontId="22" fillId="8" borderId="30" xfId="0" applyFont="1" applyFill="1" applyBorder="1" applyAlignment="1">
      <alignment horizontal="left" vertical="center"/>
    </xf>
    <xf numFmtId="3" fontId="22" fillId="8" borderId="6" xfId="0" applyNumberFormat="1" applyFont="1" applyFill="1" applyBorder="1" applyAlignment="1">
      <alignment vertical="center"/>
    </xf>
    <xf numFmtId="0" fontId="22" fillId="5" borderId="26" xfId="0" applyFont="1" applyFill="1" applyBorder="1" applyAlignment="1">
      <alignment horizontal="center" vertical="center"/>
    </xf>
    <xf numFmtId="0" fontId="22" fillId="8" borderId="26" xfId="0" applyFont="1" applyFill="1" applyBorder="1" applyAlignment="1">
      <alignment horizontal="center" vertical="center"/>
    </xf>
    <xf numFmtId="0" fontId="22" fillId="8" borderId="0" xfId="0" applyFont="1" applyFill="1" applyBorder="1" applyAlignment="1">
      <alignment vertical="center"/>
    </xf>
    <xf numFmtId="3" fontId="22" fillId="8" borderId="19" xfId="0" applyNumberFormat="1" applyFont="1" applyFill="1" applyBorder="1" applyAlignment="1">
      <alignment vertical="center"/>
    </xf>
    <xf numFmtId="0" fontId="22" fillId="5" borderId="34" xfId="0" applyFont="1" applyFill="1" applyBorder="1" applyAlignment="1">
      <alignment horizontal="center" vertical="center"/>
    </xf>
    <xf numFmtId="3" fontId="22" fillId="5" borderId="35" xfId="0" applyNumberFormat="1" applyFont="1" applyFill="1" applyBorder="1" applyAlignment="1">
      <alignment vertical="center"/>
    </xf>
    <xf numFmtId="3" fontId="22" fillId="8" borderId="0" xfId="0" applyNumberFormat="1" applyFont="1" applyFill="1" applyBorder="1" applyAlignment="1">
      <alignment vertical="center"/>
    </xf>
    <xf numFmtId="164" fontId="22" fillId="5" borderId="27" xfId="0" applyNumberFormat="1" applyFont="1" applyFill="1" applyBorder="1" applyAlignment="1">
      <alignment horizontal="center"/>
    </xf>
    <xf numFmtId="167" fontId="28" fillId="5" borderId="28" xfId="0" applyNumberFormat="1" applyFont="1" applyFill="1" applyBorder="1" applyAlignment="1">
      <alignment vertical="center"/>
    </xf>
    <xf numFmtId="14" fontId="29" fillId="5" borderId="29" xfId="0" applyNumberFormat="1" applyFont="1" applyFill="1" applyBorder="1" applyAlignment="1">
      <alignment vertical="center"/>
    </xf>
    <xf numFmtId="164" fontId="22" fillId="8" borderId="27" xfId="0" applyNumberFormat="1" applyFont="1" applyFill="1" applyBorder="1" applyAlignment="1">
      <alignment horizontal="center"/>
    </xf>
    <xf numFmtId="165" fontId="22" fillId="8" borderId="28" xfId="0" applyNumberFormat="1" applyFont="1" applyFill="1" applyBorder="1" applyAlignment="1">
      <alignment vertical="center"/>
    </xf>
    <xf numFmtId="0" fontId="16" fillId="8" borderId="19" xfId="0" applyFont="1" applyFill="1" applyBorder="1" applyAlignment="1">
      <alignment vertical="center"/>
    </xf>
    <xf numFmtId="4" fontId="22" fillId="5" borderId="36" xfId="0" applyNumberFormat="1" applyFont="1" applyFill="1" applyBorder="1" applyAlignment="1">
      <alignment horizontal="center"/>
    </xf>
    <xf numFmtId="164" fontId="22" fillId="5" borderId="28" xfId="0" applyNumberFormat="1" applyFont="1" applyFill="1" applyBorder="1" applyAlignment="1">
      <alignment horizontal="center"/>
    </xf>
    <xf numFmtId="165" fontId="22" fillId="5" borderId="37" xfId="0" applyNumberFormat="1" applyFont="1" applyFill="1" applyBorder="1" applyAlignment="1">
      <alignment vertical="center"/>
    </xf>
    <xf numFmtId="0" fontId="16" fillId="8" borderId="0" xfId="0" applyFont="1" applyFill="1" applyBorder="1" applyAlignment="1">
      <alignment vertical="center"/>
    </xf>
    <xf numFmtId="0" fontId="22" fillId="9" borderId="30" xfId="0" applyNumberFormat="1" applyFont="1" applyFill="1" applyBorder="1" applyAlignment="1">
      <alignment horizontal="left" vertical="center"/>
    </xf>
    <xf numFmtId="165" fontId="22" fillId="9" borderId="6" xfId="0" applyNumberFormat="1" applyFont="1" applyFill="1" applyBorder="1" applyAlignment="1">
      <alignment horizontal="center" vertical="center"/>
    </xf>
    <xf numFmtId="3" fontId="22" fillId="9" borderId="31" xfId="0" applyNumberFormat="1" applyFont="1" applyFill="1" applyBorder="1" applyAlignment="1">
      <alignment vertical="center"/>
    </xf>
    <xf numFmtId="0" fontId="22" fillId="5" borderId="30" xfId="0" applyFont="1" applyFill="1" applyBorder="1" applyAlignment="1">
      <alignment horizontal="left" vertical="center"/>
    </xf>
    <xf numFmtId="0" fontId="22" fillId="9" borderId="26" xfId="0" applyFont="1" applyFill="1" applyBorder="1" applyAlignment="1">
      <alignment horizontal="center" vertical="center"/>
    </xf>
    <xf numFmtId="0" fontId="22" fillId="9" borderId="0" xfId="0" applyFont="1" applyFill="1" applyBorder="1" applyAlignment="1">
      <alignment vertical="center"/>
    </xf>
    <xf numFmtId="3" fontId="22" fillId="9" borderId="19" xfId="0" applyNumberFormat="1" applyFont="1" applyFill="1" applyBorder="1" applyAlignment="1">
      <alignment vertical="center"/>
    </xf>
    <xf numFmtId="164" fontId="22" fillId="9" borderId="27" xfId="0" applyNumberFormat="1" applyFont="1" applyFill="1" applyBorder="1" applyAlignment="1">
      <alignment horizontal="center"/>
    </xf>
    <xf numFmtId="165" fontId="22" fillId="9" borderId="28" xfId="0" applyNumberFormat="1" applyFont="1" applyFill="1" applyBorder="1" applyAlignment="1">
      <alignment vertical="center"/>
    </xf>
    <xf numFmtId="3" fontId="22" fillId="9" borderId="29" xfId="0" applyNumberFormat="1" applyFont="1" applyFill="1" applyBorder="1" applyAlignment="1">
      <alignment vertical="center"/>
    </xf>
    <xf numFmtId="0" fontId="16" fillId="9" borderId="19" xfId="0" applyFont="1" applyFill="1" applyBorder="1" applyAlignment="1">
      <alignment vertical="center"/>
    </xf>
    <xf numFmtId="0" fontId="16" fillId="5" borderId="19" xfId="0" applyFont="1" applyFill="1" applyBorder="1" applyAlignment="1">
      <alignment vertical="center"/>
    </xf>
    <xf numFmtId="165" fontId="29" fillId="8" borderId="28" xfId="0" applyNumberFormat="1" applyFont="1" applyFill="1" applyBorder="1" applyAlignment="1">
      <alignment vertical="center"/>
    </xf>
    <xf numFmtId="164" fontId="22" fillId="9" borderId="26" xfId="0" applyNumberFormat="1" applyFont="1" applyFill="1" applyBorder="1" applyAlignment="1">
      <alignment horizontal="center"/>
    </xf>
    <xf numFmtId="165" fontId="22" fillId="9" borderId="0" xfId="0" applyNumberFormat="1" applyFont="1" applyFill="1" applyBorder="1" applyAlignment="1">
      <alignment vertical="center"/>
    </xf>
    <xf numFmtId="0" fontId="22" fillId="9" borderId="30" xfId="0" applyFont="1" applyFill="1" applyBorder="1" applyAlignment="1">
      <alignment horizontal="left" vertical="center"/>
    </xf>
    <xf numFmtId="0" fontId="22" fillId="9" borderId="32" xfId="0" applyFont="1" applyFill="1" applyBorder="1" applyAlignment="1">
      <alignment horizontal="left" vertical="center"/>
    </xf>
    <xf numFmtId="3" fontId="22" fillId="9" borderId="33" xfId="0" applyNumberFormat="1" applyFont="1" applyFill="1" applyBorder="1" applyAlignment="1">
      <alignment vertical="center"/>
    </xf>
    <xf numFmtId="0" fontId="0" fillId="5" borderId="0" xfId="0" applyFill="1" applyAlignment="1">
      <alignment wrapText="1"/>
    </xf>
    <xf numFmtId="0" fontId="22" fillId="9" borderId="34" xfId="0" applyFont="1" applyFill="1" applyBorder="1" applyAlignment="1">
      <alignment horizontal="center" vertical="center"/>
    </xf>
    <xf numFmtId="3" fontId="22" fillId="9" borderId="35" xfId="0" applyNumberFormat="1" applyFont="1" applyFill="1" applyBorder="1" applyAlignment="1">
      <alignment vertical="center"/>
    </xf>
    <xf numFmtId="4" fontId="22" fillId="9" borderId="36" xfId="0" applyNumberFormat="1" applyFont="1" applyFill="1" applyBorder="1" applyAlignment="1">
      <alignment horizontal="center"/>
    </xf>
    <xf numFmtId="164" fontId="22" fillId="9" borderId="28" xfId="0" applyNumberFormat="1" applyFont="1" applyFill="1" applyBorder="1" applyAlignment="1">
      <alignment horizontal="center"/>
    </xf>
    <xf numFmtId="165" fontId="22" fillId="9" borderId="37" xfId="0" applyNumberFormat="1" applyFont="1" applyFill="1" applyBorder="1" applyAlignment="1">
      <alignment vertical="center"/>
    </xf>
    <xf numFmtId="0" fontId="16" fillId="5" borderId="29" xfId="0" applyFont="1" applyFill="1" applyBorder="1" applyAlignment="1">
      <alignment vertical="center"/>
    </xf>
    <xf numFmtId="0" fontId="0" fillId="5" borderId="0" xfId="0" applyFill="1"/>
    <xf numFmtId="3" fontId="22" fillId="9" borderId="6" xfId="0" applyNumberFormat="1" applyFont="1" applyFill="1" applyBorder="1" applyAlignment="1">
      <alignment vertical="center"/>
    </xf>
    <xf numFmtId="0" fontId="22" fillId="9" borderId="6" xfId="0" applyFont="1" applyFill="1" applyBorder="1" applyAlignment="1">
      <alignment horizontal="left" vertical="center"/>
    </xf>
    <xf numFmtId="0" fontId="22" fillId="5" borderId="26" xfId="0" applyFont="1" applyFill="1" applyBorder="1" applyAlignment="1">
      <alignment horizontal="left" vertical="center"/>
    </xf>
    <xf numFmtId="165" fontId="22" fillId="5" borderId="0" xfId="0" applyNumberFormat="1" applyFont="1" applyFill="1" applyBorder="1" applyAlignment="1">
      <alignment horizontal="center" vertical="center"/>
    </xf>
    <xf numFmtId="3" fontId="22" fillId="9" borderId="0" xfId="0" applyNumberFormat="1" applyFont="1" applyFill="1" applyBorder="1" applyAlignment="1">
      <alignment vertical="center"/>
    </xf>
    <xf numFmtId="0" fontId="22" fillId="9" borderId="0" xfId="0" applyFont="1" applyFill="1" applyBorder="1" applyAlignment="1">
      <alignment horizontal="center" vertical="center"/>
    </xf>
    <xf numFmtId="165" fontId="22" fillId="9" borderId="19" xfId="0" applyNumberFormat="1" applyFont="1" applyFill="1" applyBorder="1" applyAlignment="1">
      <alignment vertical="center"/>
    </xf>
    <xf numFmtId="165" fontId="29" fillId="9" borderId="6" xfId="0" applyNumberFormat="1" applyFont="1" applyFill="1" applyBorder="1" applyAlignment="1">
      <alignment horizontal="center" vertical="center"/>
    </xf>
    <xf numFmtId="0" fontId="22" fillId="9" borderId="26" xfId="0" applyFont="1" applyFill="1" applyBorder="1" applyAlignment="1">
      <alignment horizontal="left" vertical="center"/>
    </xf>
    <xf numFmtId="165" fontId="22" fillId="9" borderId="0" xfId="0" applyNumberFormat="1" applyFont="1" applyFill="1" applyBorder="1" applyAlignment="1">
      <alignment horizontal="center" vertical="center"/>
    </xf>
    <xf numFmtId="3" fontId="29" fillId="5" borderId="19" xfId="0" applyNumberFormat="1" applyFont="1" applyFill="1" applyBorder="1" applyAlignment="1">
      <alignment vertical="center"/>
    </xf>
    <xf numFmtId="3" fontId="29" fillId="9" borderId="19" xfId="0" applyNumberFormat="1" applyFont="1" applyFill="1" applyBorder="1" applyAlignment="1">
      <alignment vertical="center"/>
    </xf>
    <xf numFmtId="0" fontId="16" fillId="9" borderId="29" xfId="0" applyFont="1" applyFill="1" applyBorder="1" applyAlignment="1">
      <alignment vertical="center"/>
    </xf>
    <xf numFmtId="165" fontId="29" fillId="5" borderId="6" xfId="0" applyNumberFormat="1" applyFont="1" applyFill="1" applyBorder="1" applyAlignment="1">
      <alignment horizontal="center" vertical="center"/>
    </xf>
    <xf numFmtId="0" fontId="21" fillId="3" borderId="40" xfId="0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vertical="center"/>
    </xf>
    <xf numFmtId="0" fontId="16" fillId="5" borderId="41" xfId="0" applyFont="1" applyFill="1" applyBorder="1" applyAlignment="1">
      <alignment vertical="center"/>
    </xf>
    <xf numFmtId="164" fontId="22" fillId="5" borderId="41" xfId="0" applyNumberFormat="1" applyFont="1" applyFill="1" applyBorder="1" applyAlignment="1">
      <alignment horizontal="center" vertical="top"/>
    </xf>
    <xf numFmtId="3" fontId="22" fillId="5" borderId="41" xfId="0" applyNumberFormat="1" applyFont="1" applyFill="1" applyBorder="1" applyAlignment="1">
      <alignment vertical="center"/>
    </xf>
    <xf numFmtId="0" fontId="16" fillId="5" borderId="5" xfId="0" applyFont="1" applyFill="1" applyBorder="1" applyAlignment="1">
      <alignment vertical="center"/>
    </xf>
    <xf numFmtId="0" fontId="16" fillId="3" borderId="5" xfId="0" applyFont="1" applyFill="1" applyBorder="1" applyAlignment="1">
      <alignment vertical="center"/>
    </xf>
    <xf numFmtId="0" fontId="16" fillId="3" borderId="4" xfId="0" applyFont="1" applyFill="1" applyBorder="1" applyAlignment="1">
      <alignment vertical="center"/>
    </xf>
    <xf numFmtId="0" fontId="16" fillId="3" borderId="41" xfId="0" applyFont="1" applyFill="1" applyBorder="1" applyAlignment="1">
      <alignment vertical="center"/>
    </xf>
    <xf numFmtId="0" fontId="0" fillId="5" borderId="0" xfId="0" applyFill="1" applyAlignment="1">
      <alignment vertical="center"/>
    </xf>
    <xf numFmtId="0" fontId="21" fillId="5" borderId="42" xfId="0" applyFont="1" applyFill="1" applyBorder="1" applyAlignment="1">
      <alignment horizontal="center" vertical="center"/>
    </xf>
    <xf numFmtId="0" fontId="16" fillId="5" borderId="26" xfId="0" applyFont="1" applyFill="1" applyBorder="1" applyAlignment="1">
      <alignment vertical="center"/>
    </xf>
    <xf numFmtId="0" fontId="16" fillId="5" borderId="0" xfId="0" applyFont="1" applyFill="1" applyBorder="1" applyAlignment="1">
      <alignment vertical="center"/>
    </xf>
    <xf numFmtId="3" fontId="29" fillId="5" borderId="0" xfId="0" applyNumberFormat="1" applyFont="1" applyFill="1" applyBorder="1" applyAlignment="1">
      <alignment vertical="center"/>
    </xf>
    <xf numFmtId="0" fontId="21" fillId="5" borderId="43" xfId="0" applyFont="1" applyFill="1" applyBorder="1" applyAlignment="1">
      <alignment horizontal="center" vertical="center"/>
    </xf>
    <xf numFmtId="0" fontId="16" fillId="5" borderId="38" xfId="0" applyFont="1" applyFill="1" applyBorder="1" applyAlignment="1">
      <alignment vertical="center"/>
    </xf>
    <xf numFmtId="0" fontId="16" fillId="5" borderId="44" xfId="0" applyFont="1" applyFill="1" applyBorder="1" applyAlignment="1">
      <alignment vertical="center"/>
    </xf>
    <xf numFmtId="164" fontId="22" fillId="5" borderId="44" xfId="0" applyNumberFormat="1" applyFont="1" applyFill="1" applyBorder="1" applyAlignment="1">
      <alignment horizontal="center" vertical="top"/>
    </xf>
    <xf numFmtId="0" fontId="16" fillId="5" borderId="39" xfId="0" applyFont="1" applyFill="1" applyBorder="1" applyAlignment="1">
      <alignment vertical="center"/>
    </xf>
    <xf numFmtId="0" fontId="27" fillId="5" borderId="26" xfId="0" applyFont="1" applyFill="1" applyBorder="1" applyAlignment="1">
      <alignment vertical="center"/>
    </xf>
    <xf numFmtId="0" fontId="27" fillId="5" borderId="26" xfId="0" applyFont="1" applyFill="1" applyBorder="1" applyAlignment="1">
      <alignment horizontal="center" vertical="center"/>
    </xf>
    <xf numFmtId="3" fontId="22" fillId="5" borderId="0" xfId="0" applyNumberFormat="1" applyFont="1" applyFill="1" applyBorder="1" applyAlignment="1">
      <alignment vertical="center"/>
    </xf>
    <xf numFmtId="0" fontId="0" fillId="5" borderId="0" xfId="0" applyFont="1" applyFill="1" applyBorder="1" applyAlignment="1"/>
    <xf numFmtId="0" fontId="16" fillId="5" borderId="21" xfId="0" applyFont="1" applyFill="1" applyBorder="1" applyAlignment="1">
      <alignment vertical="center"/>
    </xf>
    <xf numFmtId="0" fontId="16" fillId="5" borderId="22" xfId="0" applyFont="1" applyFill="1" applyBorder="1" applyAlignment="1">
      <alignment vertical="center"/>
    </xf>
    <xf numFmtId="0" fontId="16" fillId="5" borderId="24" xfId="0" applyFont="1" applyFill="1" applyBorder="1" applyAlignment="1">
      <alignment vertical="center"/>
    </xf>
    <xf numFmtId="0" fontId="30" fillId="5" borderId="26" xfId="0" applyFont="1" applyFill="1" applyBorder="1" applyAlignment="1">
      <alignment vertical="center"/>
    </xf>
    <xf numFmtId="0" fontId="16" fillId="5" borderId="26" xfId="0" applyFont="1" applyFill="1" applyBorder="1" applyAlignment="1">
      <alignment horizontal="center" vertical="center"/>
    </xf>
    <xf numFmtId="0" fontId="27" fillId="5" borderId="38" xfId="0" applyFont="1" applyFill="1" applyBorder="1" applyAlignment="1">
      <alignment vertical="center"/>
    </xf>
    <xf numFmtId="164" fontId="22" fillId="5" borderId="38" xfId="0" applyNumberFormat="1" applyFont="1" applyFill="1" applyBorder="1" applyAlignment="1">
      <alignment horizontal="center" vertical="top"/>
    </xf>
    <xf numFmtId="0" fontId="0" fillId="5" borderId="44" xfId="0" applyFont="1" applyFill="1" applyBorder="1" applyAlignment="1"/>
    <xf numFmtId="0" fontId="5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3" borderId="11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164" fontId="0" fillId="0" borderId="0" xfId="0" applyNumberFormat="1"/>
    <xf numFmtId="3" fontId="0" fillId="0" borderId="0" xfId="0" applyNumberFormat="1"/>
    <xf numFmtId="0" fontId="32" fillId="10" borderId="14" xfId="6" applyFont="1" applyFill="1" applyBorder="1" applyAlignment="1">
      <alignment horizontal="center" vertical="center" wrapText="1" readingOrder="1"/>
    </xf>
    <xf numFmtId="0" fontId="0" fillId="3" borderId="45" xfId="0" applyFill="1" applyBorder="1" applyAlignment="1">
      <alignment horizontal="right"/>
    </xf>
    <xf numFmtId="0" fontId="0" fillId="0" borderId="14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33" fillId="11" borderId="14" xfId="6" applyFont="1" applyFill="1" applyBorder="1" applyAlignment="1">
      <alignment horizontal="center" vertical="center" wrapText="1" readingOrder="1"/>
    </xf>
    <xf numFmtId="0" fontId="33" fillId="5" borderId="14" xfId="6" applyFont="1" applyFill="1" applyBorder="1" applyAlignment="1">
      <alignment horizontal="center" vertical="center" wrapText="1" readingOrder="1"/>
    </xf>
    <xf numFmtId="0" fontId="32" fillId="12" borderId="3" xfId="6" applyFont="1" applyFill="1" applyBorder="1" applyAlignment="1">
      <alignment horizontal="center" vertical="center" wrapText="1" readingOrder="1"/>
    </xf>
    <xf numFmtId="0" fontId="0" fillId="3" borderId="46" xfId="0" applyFill="1" applyBorder="1" applyAlignment="1">
      <alignment horizontal="right"/>
    </xf>
    <xf numFmtId="0" fontId="0" fillId="3" borderId="47" xfId="0" applyFill="1" applyBorder="1" applyAlignment="1">
      <alignment horizontal="right"/>
    </xf>
    <xf numFmtId="0" fontId="16" fillId="0" borderId="0" xfId="0" applyFont="1" applyFill="1" applyAlignment="1">
      <alignment vertical="center"/>
    </xf>
    <xf numFmtId="0" fontId="0" fillId="3" borderId="14" xfId="0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3" fontId="0" fillId="3" borderId="14" xfId="0" applyNumberFormat="1" applyFill="1" applyBorder="1" applyAlignment="1">
      <alignment horizontal="center"/>
    </xf>
    <xf numFmtId="0" fontId="6" fillId="13" borderId="11" xfId="0" applyFont="1" applyFill="1" applyBorder="1" applyAlignment="1">
      <alignment horizontal="center"/>
    </xf>
    <xf numFmtId="164" fontId="6" fillId="13" borderId="11" xfId="0" applyNumberFormat="1" applyFont="1" applyFill="1" applyBorder="1" applyAlignment="1">
      <alignment horizontal="center"/>
    </xf>
    <xf numFmtId="0" fontId="6" fillId="13" borderId="15" xfId="0" applyFont="1" applyFill="1" applyBorder="1" applyAlignment="1">
      <alignment horizontal="center"/>
    </xf>
    <xf numFmtId="0" fontId="0" fillId="13" borderId="45" xfId="0" applyFill="1" applyBorder="1" applyAlignment="1">
      <alignment horizontal="right"/>
    </xf>
    <xf numFmtId="164" fontId="0" fillId="0" borderId="14" xfId="0" applyNumberFormat="1" applyBorder="1" applyAlignment="1">
      <alignment horizontal="center" vertical="center"/>
    </xf>
    <xf numFmtId="0" fontId="0" fillId="13" borderId="46" xfId="0" applyFill="1" applyBorder="1" applyAlignment="1">
      <alignment horizontal="right"/>
    </xf>
    <xf numFmtId="0" fontId="0" fillId="13" borderId="47" xfId="0" applyFill="1" applyBorder="1" applyAlignment="1">
      <alignment horizontal="right"/>
    </xf>
    <xf numFmtId="166" fontId="0" fillId="0" borderId="14" xfId="0" applyNumberFormat="1" applyBorder="1" applyAlignment="1">
      <alignment horizontal="center"/>
    </xf>
    <xf numFmtId="0" fontId="34" fillId="13" borderId="17" xfId="0" applyFont="1" applyFill="1" applyBorder="1" applyAlignment="1">
      <alignment horizontal="center"/>
    </xf>
    <xf numFmtId="164" fontId="34" fillId="13" borderId="17" xfId="0" applyNumberFormat="1" applyFont="1" applyFill="1" applyBorder="1" applyAlignment="1">
      <alignment horizontal="center"/>
    </xf>
    <xf numFmtId="3" fontId="34" fillId="13" borderId="17" xfId="0" applyNumberFormat="1" applyFont="1" applyFill="1" applyBorder="1" applyAlignment="1">
      <alignment horizontal="center"/>
    </xf>
    <xf numFmtId="4" fontId="0" fillId="13" borderId="18" xfId="0" applyNumberFormat="1" applyFill="1" applyBorder="1" applyAlignment="1">
      <alignment horizontal="center" vertical="center"/>
    </xf>
    <xf numFmtId="0" fontId="6" fillId="14" borderId="11" xfId="0" applyFont="1" applyFill="1" applyBorder="1" applyAlignment="1">
      <alignment horizontal="center"/>
    </xf>
    <xf numFmtId="164" fontId="6" fillId="14" borderId="11" xfId="0" applyNumberFormat="1" applyFont="1" applyFill="1" applyBorder="1" applyAlignment="1">
      <alignment horizontal="center"/>
    </xf>
    <xf numFmtId="0" fontId="6" fillId="14" borderId="15" xfId="0" applyFont="1" applyFill="1" applyBorder="1" applyAlignment="1">
      <alignment horizontal="center"/>
    </xf>
    <xf numFmtId="0" fontId="0" fillId="14" borderId="45" xfId="0" applyFill="1" applyBorder="1" applyAlignment="1">
      <alignment horizontal="right"/>
    </xf>
    <xf numFmtId="0" fontId="0" fillId="14" borderId="46" xfId="0" applyFill="1" applyBorder="1" applyAlignment="1">
      <alignment horizontal="right"/>
    </xf>
    <xf numFmtId="0" fontId="0" fillId="14" borderId="47" xfId="0" applyFill="1" applyBorder="1" applyAlignment="1">
      <alignment horizontal="right"/>
    </xf>
    <xf numFmtId="0" fontId="34" fillId="14" borderId="17" xfId="0" applyFont="1" applyFill="1" applyBorder="1" applyAlignment="1">
      <alignment horizontal="center"/>
    </xf>
    <xf numFmtId="164" fontId="34" fillId="14" borderId="17" xfId="0" applyNumberFormat="1" applyFont="1" applyFill="1" applyBorder="1" applyAlignment="1">
      <alignment horizontal="center"/>
    </xf>
    <xf numFmtId="3" fontId="34" fillId="14" borderId="17" xfId="0" applyNumberFormat="1" applyFont="1" applyFill="1" applyBorder="1" applyAlignment="1">
      <alignment horizontal="center"/>
    </xf>
    <xf numFmtId="3" fontId="34" fillId="14" borderId="18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32" fillId="10" borderId="2" xfId="6" applyFont="1" applyFill="1" applyBorder="1" applyAlignment="1">
      <alignment horizontal="center" vertical="center" wrapText="1" readingOrder="1"/>
    </xf>
    <xf numFmtId="0" fontId="32" fillId="10" borderId="3" xfId="6" applyFont="1" applyFill="1" applyBorder="1" applyAlignment="1">
      <alignment horizontal="center" vertical="center" wrapText="1" readingOrder="1"/>
    </xf>
    <xf numFmtId="0" fontId="35" fillId="0" borderId="3" xfId="0" applyFont="1" applyBorder="1" applyAlignment="1">
      <alignment horizontal="center" vertical="center"/>
    </xf>
    <xf numFmtId="0" fontId="0" fillId="13" borderId="30" xfId="0" applyFill="1" applyBorder="1" applyAlignment="1">
      <alignment horizontal="center" vertical="center"/>
    </xf>
    <xf numFmtId="0" fontId="0" fillId="13" borderId="6" xfId="0" applyFill="1" applyBorder="1" applyAlignment="1"/>
    <xf numFmtId="0" fontId="32" fillId="13" borderId="3" xfId="6" applyFont="1" applyFill="1" applyBorder="1" applyAlignment="1">
      <alignment horizontal="center" vertical="center" wrapText="1" readingOrder="1"/>
    </xf>
    <xf numFmtId="0" fontId="32" fillId="9" borderId="2" xfId="6" applyFont="1" applyFill="1" applyBorder="1" applyAlignment="1">
      <alignment horizontal="center" vertical="center" wrapText="1" readingOrder="1"/>
    </xf>
    <xf numFmtId="0" fontId="32" fillId="9" borderId="3" xfId="6" applyFont="1" applyFill="1" applyBorder="1" applyAlignment="1">
      <alignment horizontal="center" vertical="center" wrapText="1" readingOrder="1"/>
    </xf>
    <xf numFmtId="0" fontId="16" fillId="15" borderId="3" xfId="0" applyFont="1" applyFill="1" applyBorder="1" applyAlignment="1">
      <alignment vertical="center"/>
    </xf>
    <xf numFmtId="0" fontId="0" fillId="13" borderId="26" xfId="0" applyFill="1" applyBorder="1" applyAlignment="1"/>
    <xf numFmtId="0" fontId="0" fillId="13" borderId="0" xfId="0" applyFill="1" applyBorder="1" applyAlignment="1"/>
    <xf numFmtId="0" fontId="0" fillId="0" borderId="38" xfId="0" applyFill="1" applyBorder="1" applyAlignment="1"/>
    <xf numFmtId="0" fontId="0" fillId="0" borderId="44" xfId="0" applyFill="1" applyBorder="1" applyAlignment="1"/>
    <xf numFmtId="0" fontId="0" fillId="0" borderId="17" xfId="0" applyBorder="1" applyAlignment="1">
      <alignment horizontal="center"/>
    </xf>
    <xf numFmtId="4" fontId="34" fillId="13" borderId="17" xfId="0" applyNumberFormat="1" applyFont="1" applyFill="1" applyBorder="1" applyAlignment="1">
      <alignment horizontal="center"/>
    </xf>
    <xf numFmtId="3" fontId="0" fillId="13" borderId="18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14" borderId="32" xfId="0" applyFill="1" applyBorder="1" applyAlignment="1">
      <alignment horizontal="center" vertical="center"/>
    </xf>
    <xf numFmtId="0" fontId="0" fillId="14" borderId="33" xfId="0" applyFill="1" applyBorder="1" applyAlignment="1"/>
    <xf numFmtId="0" fontId="0" fillId="14" borderId="34" xfId="0" applyFill="1" applyBorder="1" applyAlignment="1"/>
    <xf numFmtId="0" fontId="0" fillId="14" borderId="35" xfId="0" applyFill="1" applyBorder="1" applyAlignment="1"/>
    <xf numFmtId="0" fontId="0" fillId="14" borderId="36" xfId="0" applyFill="1" applyBorder="1" applyAlignment="1"/>
    <xf numFmtId="0" fontId="0" fillId="14" borderId="37" xfId="0" applyFill="1" applyBorder="1" applyAlignment="1"/>
    <xf numFmtId="0" fontId="0" fillId="0" borderId="44" xfId="0" applyBorder="1" applyAlignment="1">
      <alignment horizontal="center"/>
    </xf>
    <xf numFmtId="4" fontId="34" fillId="14" borderId="17" xfId="0" applyNumberFormat="1" applyFont="1" applyFill="1" applyBorder="1" applyAlignment="1">
      <alignment horizontal="center"/>
    </xf>
    <xf numFmtId="3" fontId="0" fillId="14" borderId="18" xfId="0" applyNumberFormat="1" applyFill="1" applyBorder="1" applyAlignment="1">
      <alignment horizontal="center" vertical="center"/>
    </xf>
    <xf numFmtId="164" fontId="6" fillId="3" borderId="11" xfId="0" applyNumberFormat="1" applyFont="1" applyFill="1" applyBorder="1" applyAlignment="1">
      <alignment horizontal="center"/>
    </xf>
    <xf numFmtId="0" fontId="0" fillId="0" borderId="0" xfId="0" applyFont="1" applyAlignment="1"/>
    <xf numFmtId="0" fontId="36" fillId="3" borderId="11" xfId="0" applyFont="1" applyFill="1" applyBorder="1" applyAlignment="1">
      <alignment horizontal="center" vertical="top"/>
    </xf>
    <xf numFmtId="164" fontId="36" fillId="3" borderId="11" xfId="0" applyNumberFormat="1" applyFont="1" applyFill="1" applyBorder="1" applyAlignment="1">
      <alignment horizontal="center" vertical="top"/>
    </xf>
    <xf numFmtId="0" fontId="36" fillId="3" borderId="15" xfId="0" applyFont="1" applyFill="1" applyBorder="1" applyAlignment="1">
      <alignment horizontal="center" vertical="top"/>
    </xf>
    <xf numFmtId="3" fontId="16" fillId="0" borderId="0" xfId="0" applyNumberFormat="1" applyFont="1" applyAlignment="1">
      <alignment vertical="center"/>
    </xf>
    <xf numFmtId="0" fontId="0" fillId="3" borderId="45" xfId="0" applyFont="1" applyFill="1" applyBorder="1" applyAlignment="1">
      <alignment horizontal="right" vertical="top"/>
    </xf>
    <xf numFmtId="0" fontId="0" fillId="0" borderId="14" xfId="0" applyFont="1" applyBorder="1" applyAlignment="1">
      <alignment horizontal="center" vertical="top"/>
    </xf>
    <xf numFmtId="164" fontId="0" fillId="0" borderId="14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top"/>
    </xf>
    <xf numFmtId="0" fontId="0" fillId="3" borderId="46" xfId="0" applyFont="1" applyFill="1" applyBorder="1" applyAlignment="1">
      <alignment horizontal="right" vertical="top"/>
    </xf>
    <xf numFmtId="3" fontId="0" fillId="0" borderId="12" xfId="0" applyNumberFormat="1" applyFont="1" applyBorder="1" applyAlignment="1">
      <alignment horizontal="center" vertical="top"/>
    </xf>
    <xf numFmtId="0" fontId="0" fillId="3" borderId="47" xfId="0" applyFont="1" applyFill="1" applyBorder="1" applyAlignment="1">
      <alignment horizontal="right" vertical="top"/>
    </xf>
    <xf numFmtId="0" fontId="0" fillId="14" borderId="47" xfId="0" applyFont="1" applyFill="1" applyBorder="1" applyAlignment="1">
      <alignment horizontal="right" vertical="top"/>
    </xf>
    <xf numFmtId="0" fontId="34" fillId="3" borderId="17" xfId="0" applyFont="1" applyFill="1" applyBorder="1" applyAlignment="1">
      <alignment horizontal="center"/>
    </xf>
    <xf numFmtId="164" fontId="34" fillId="3" borderId="17" xfId="0" applyNumberFormat="1" applyFont="1" applyFill="1" applyBorder="1" applyAlignment="1">
      <alignment horizontal="center"/>
    </xf>
    <xf numFmtId="3" fontId="34" fillId="3" borderId="17" xfId="0" applyNumberFormat="1" applyFont="1" applyFill="1" applyBorder="1" applyAlignment="1">
      <alignment horizontal="center"/>
    </xf>
    <xf numFmtId="3" fontId="34" fillId="3" borderId="18" xfId="0" applyNumberFormat="1" applyFont="1" applyFill="1" applyBorder="1" applyAlignment="1">
      <alignment horizontal="center"/>
    </xf>
    <xf numFmtId="0" fontId="37" fillId="3" borderId="17" xfId="0" applyFont="1" applyFill="1" applyBorder="1" applyAlignment="1">
      <alignment horizontal="center" vertical="top"/>
    </xf>
    <xf numFmtId="164" fontId="37" fillId="3" borderId="17" xfId="0" applyNumberFormat="1" applyFont="1" applyFill="1" applyBorder="1" applyAlignment="1">
      <alignment horizontal="center" vertical="top"/>
    </xf>
    <xf numFmtId="3" fontId="37" fillId="3" borderId="17" xfId="0" applyNumberFormat="1" applyFont="1" applyFill="1" applyBorder="1" applyAlignment="1">
      <alignment horizontal="center" vertical="top"/>
    </xf>
    <xf numFmtId="3" fontId="37" fillId="3" borderId="18" xfId="0" applyNumberFormat="1" applyFont="1" applyFill="1" applyBorder="1" applyAlignment="1">
      <alignment horizontal="center" vertical="top"/>
    </xf>
    <xf numFmtId="2" fontId="6" fillId="2" borderId="1" xfId="0" applyNumberFormat="1" applyFont="1" applyFill="1" applyBorder="1" applyAlignment="1">
      <alignment horizontal="center" wrapText="1"/>
    </xf>
    <xf numFmtId="2" fontId="6" fillId="2" borderId="2" xfId="0" applyNumberFormat="1" applyFont="1" applyFill="1" applyBorder="1" applyAlignment="1">
      <alignment horizontal="center" wrapText="1"/>
    </xf>
    <xf numFmtId="2" fontId="6" fillId="2" borderId="3" xfId="0" applyNumberFormat="1" applyFont="1" applyFill="1" applyBorder="1" applyAlignment="1">
      <alignment horizontal="center" wrapText="1"/>
    </xf>
    <xf numFmtId="2" fontId="7" fillId="2" borderId="6" xfId="0" applyNumberFormat="1" applyFont="1" applyFill="1" applyBorder="1" applyAlignment="1">
      <alignment horizontal="center" wrapText="1"/>
    </xf>
    <xf numFmtId="2" fontId="7" fillId="2" borderId="0" xfId="0" applyNumberFormat="1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vertical="center" textRotation="90"/>
    </xf>
    <xf numFmtId="0" fontId="4" fillId="0" borderId="24" xfId="0" applyFont="1" applyFill="1" applyBorder="1" applyAlignment="1">
      <alignment horizontal="center" vertical="center" textRotation="90"/>
    </xf>
    <xf numFmtId="0" fontId="4" fillId="0" borderId="26" xfId="0" applyFont="1" applyFill="1" applyBorder="1" applyAlignment="1">
      <alignment horizontal="center" vertical="center" textRotation="90"/>
    </xf>
    <xf numFmtId="0" fontId="4" fillId="0" borderId="19" xfId="0" applyFont="1" applyFill="1" applyBorder="1" applyAlignment="1">
      <alignment horizontal="center" vertical="center" textRotation="90"/>
    </xf>
    <xf numFmtId="0" fontId="4" fillId="0" borderId="38" xfId="0" applyFont="1" applyFill="1" applyBorder="1" applyAlignment="1">
      <alignment horizontal="center" vertical="center" textRotation="90"/>
    </xf>
    <xf numFmtId="0" fontId="4" fillId="0" borderId="39" xfId="0" applyFont="1" applyFill="1" applyBorder="1" applyAlignment="1">
      <alignment horizontal="center" vertical="center" textRotation="90"/>
    </xf>
    <xf numFmtId="0" fontId="21" fillId="6" borderId="25" xfId="0" applyFont="1" applyFill="1" applyBorder="1" applyAlignment="1">
      <alignment horizontal="center" vertical="center"/>
    </xf>
    <xf numFmtId="0" fontId="32" fillId="10" borderId="2" xfId="6" applyFont="1" applyFill="1" applyBorder="1" applyAlignment="1">
      <alignment horizontal="center" vertical="center" wrapText="1" readingOrder="1"/>
    </xf>
    <xf numFmtId="0" fontId="32" fillId="10" borderId="3" xfId="6" applyFont="1" applyFill="1" applyBorder="1" applyAlignment="1">
      <alignment horizontal="center" vertical="center" wrapText="1" readingOrder="1"/>
    </xf>
    <xf numFmtId="0" fontId="32" fillId="9" borderId="2" xfId="6" applyFont="1" applyFill="1" applyBorder="1" applyAlignment="1">
      <alignment horizontal="center" vertical="center" wrapText="1" readingOrder="1"/>
    </xf>
    <xf numFmtId="0" fontId="32" fillId="9" borderId="3" xfId="6" applyFont="1" applyFill="1" applyBorder="1" applyAlignment="1">
      <alignment horizontal="center" vertical="center" wrapText="1" readingOrder="1"/>
    </xf>
    <xf numFmtId="0" fontId="4" fillId="0" borderId="21" xfId="0" applyFont="1" applyBorder="1" applyAlignment="1">
      <alignment vertical="center" textRotation="90"/>
    </xf>
    <xf numFmtId="0" fontId="4" fillId="0" borderId="24" xfId="0" applyFont="1" applyBorder="1" applyAlignment="1">
      <alignment vertical="center" textRotation="90"/>
    </xf>
    <xf numFmtId="0" fontId="4" fillId="0" borderId="26" xfId="0" applyFont="1" applyBorder="1" applyAlignment="1">
      <alignment vertical="center" textRotation="90"/>
    </xf>
    <xf numFmtId="0" fontId="4" fillId="0" borderId="19" xfId="0" applyFont="1" applyBorder="1" applyAlignment="1">
      <alignment vertical="center" textRotation="90"/>
    </xf>
    <xf numFmtId="0" fontId="4" fillId="0" borderId="38" xfId="0" applyFont="1" applyBorder="1" applyAlignment="1">
      <alignment vertical="center" textRotation="90"/>
    </xf>
    <xf numFmtId="0" fontId="4" fillId="0" borderId="39" xfId="0" applyFont="1" applyBorder="1" applyAlignment="1">
      <alignment vertical="center" textRotation="90"/>
    </xf>
    <xf numFmtId="0" fontId="27" fillId="6" borderId="25" xfId="0" applyFont="1" applyFill="1" applyBorder="1" applyAlignment="1">
      <alignment horizontal="center" vertical="center"/>
    </xf>
  </cellXfs>
  <cellStyles count="7">
    <cellStyle name="Обычный" xfId="0" builtinId="0"/>
    <cellStyle name="Обычный 14" xfId="5"/>
    <cellStyle name="Обычный 3 3" xfId="3"/>
    <cellStyle name="Обычный 6" xfId="1"/>
    <cellStyle name="Обычный 6 10 2 2" xfId="2"/>
    <cellStyle name="Обычный 7 10" xfId="4"/>
    <cellStyle name="Обычный 7 4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0;&#1086;&#1084;&#1087;&#1083;&#1077;&#1082;&#1089;%20&#1087;&#1088;&#1086;&#1076;&#1072;&#1078;,%20&#1088;&#1077;&#1082;&#1083;&#1072;&#1084;&#1099;%20&#1080;%20PR\01%20&#1046;&#1080;&#1083;&#1099;&#1077;%20&#1087;&#1088;&#1086;&#1077;&#1082;&#1090;&#1099;\08%20&#1057;&#1077;&#1088;&#1087;&#1091;&#1093;&#1086;&#1074;&#1089;&#1082;&#1086;&#1081;\00_&#1056;&#1077;&#1077;&#1089;&#1090;&#1088;\&#1056;&#1077;&#1077;&#1089;&#1090;&#1088;%20&#1057;&#1077;&#1088;&#1087;&#1091;&#1093;&#1086;&#1074;&#1089;&#1082;&#1086;&#1081;%20%202015-07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Серпуховский"/>
      <sheetName val="шахматка"/>
      <sheetName val="прайс"/>
      <sheetName val="ММ прайс"/>
      <sheetName val="Реестр"/>
      <sheetName val="инфо"/>
      <sheetName val="АМ и БП"/>
      <sheetName val="реализация"/>
      <sheetName val="история"/>
      <sheetName val="Лист2"/>
    </sheetNames>
    <sheetDataSet>
      <sheetData sheetId="0"/>
      <sheetData sheetId="1"/>
      <sheetData sheetId="2">
        <row r="6">
          <cell r="G6">
            <v>282000</v>
          </cell>
        </row>
        <row r="7">
          <cell r="F7">
            <v>74.900000000000006</v>
          </cell>
          <cell r="G7">
            <v>281000</v>
          </cell>
        </row>
        <row r="8">
          <cell r="F8">
            <v>73</v>
          </cell>
          <cell r="G8">
            <v>281000</v>
          </cell>
        </row>
        <row r="9">
          <cell r="F9">
            <v>72.599999999999994</v>
          </cell>
          <cell r="G9">
            <v>281000</v>
          </cell>
        </row>
        <row r="10">
          <cell r="F10">
            <v>51.3</v>
          </cell>
          <cell r="G10">
            <v>288000</v>
          </cell>
        </row>
        <row r="12">
          <cell r="F12">
            <v>70.3</v>
          </cell>
          <cell r="G12">
            <v>289000</v>
          </cell>
        </row>
        <row r="15">
          <cell r="F15">
            <v>72.599999999999994</v>
          </cell>
          <cell r="G15">
            <v>288000</v>
          </cell>
        </row>
        <row r="23">
          <cell r="F23">
            <v>52.5</v>
          </cell>
          <cell r="G23">
            <v>359960</v>
          </cell>
        </row>
        <row r="26">
          <cell r="F26">
            <v>73.3</v>
          </cell>
          <cell r="G26">
            <v>359960</v>
          </cell>
        </row>
        <row r="27">
          <cell r="F27">
            <v>73.7</v>
          </cell>
          <cell r="G27">
            <v>359960</v>
          </cell>
        </row>
        <row r="29">
          <cell r="F29">
            <v>52.5</v>
          </cell>
          <cell r="G29">
            <v>393656</v>
          </cell>
        </row>
        <row r="32">
          <cell r="F32">
            <v>73.3</v>
          </cell>
          <cell r="G32">
            <v>368000</v>
          </cell>
        </row>
        <row r="36">
          <cell r="F36">
            <v>52.8</v>
          </cell>
          <cell r="G36">
            <v>423200</v>
          </cell>
        </row>
        <row r="39">
          <cell r="F39">
            <v>73.7</v>
          </cell>
          <cell r="G39">
            <v>380000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D22" sqref="D22"/>
    </sheetView>
  </sheetViews>
  <sheetFormatPr defaultRowHeight="15" x14ac:dyDescent="0.25"/>
  <cols>
    <col min="2" max="2" width="29.28515625" bestFit="1" customWidth="1"/>
    <col min="7" max="7" width="10" bestFit="1" customWidth="1"/>
    <col min="8" max="8" width="18.42578125" bestFit="1" customWidth="1"/>
    <col min="9" max="9" width="11.28515625" bestFit="1" customWidth="1"/>
  </cols>
  <sheetData>
    <row r="1" spans="1:13" ht="15.75" thickBot="1" x14ac:dyDescent="0.3">
      <c r="B1" s="1" t="s">
        <v>0</v>
      </c>
      <c r="C1" s="2"/>
      <c r="D1" s="2"/>
      <c r="E1" s="2"/>
      <c r="F1" s="2"/>
      <c r="G1" s="2"/>
      <c r="H1" s="2"/>
      <c r="I1" s="2"/>
      <c r="J1" s="2"/>
      <c r="K1" s="296" t="s">
        <v>1</v>
      </c>
      <c r="L1" s="297"/>
      <c r="M1" s="298"/>
    </row>
    <row r="2" spans="1:13" ht="15.75" thickBot="1" x14ac:dyDescent="0.3">
      <c r="A2" t="s">
        <v>2</v>
      </c>
      <c r="G2" s="3"/>
      <c r="H2" s="4"/>
      <c r="K2" s="299" t="s">
        <v>3</v>
      </c>
      <c r="L2" s="299"/>
      <c r="M2" s="299"/>
    </row>
    <row r="3" spans="1:13" ht="15.75" thickBot="1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7" t="s">
        <v>10</v>
      </c>
      <c r="H3" s="6" t="s">
        <v>11</v>
      </c>
      <c r="I3" s="8" t="s">
        <v>12</v>
      </c>
      <c r="K3" s="300"/>
      <c r="L3" s="300"/>
      <c r="M3" s="300"/>
    </row>
    <row r="4" spans="1:13" x14ac:dyDescent="0.25">
      <c r="A4" s="9">
        <v>1</v>
      </c>
      <c r="B4" s="10" t="s">
        <v>13</v>
      </c>
      <c r="C4" s="11">
        <v>1</v>
      </c>
      <c r="D4" s="12">
        <v>2</v>
      </c>
      <c r="E4" s="12" t="s">
        <v>14</v>
      </c>
      <c r="F4" s="13">
        <v>70.3</v>
      </c>
      <c r="G4" s="14">
        <v>282000</v>
      </c>
      <c r="H4" s="14">
        <v>19824600</v>
      </c>
      <c r="I4" s="15" t="s">
        <v>15</v>
      </c>
    </row>
    <row r="5" spans="1:13" x14ac:dyDescent="0.25">
      <c r="A5" s="16">
        <v>2</v>
      </c>
      <c r="B5" s="17" t="s">
        <v>13</v>
      </c>
      <c r="C5" s="18">
        <v>2</v>
      </c>
      <c r="D5" s="19">
        <v>2</v>
      </c>
      <c r="E5" s="19" t="s">
        <v>16</v>
      </c>
      <c r="F5" s="20">
        <v>74.900000000000006</v>
      </c>
      <c r="G5" s="21">
        <v>281000</v>
      </c>
      <c r="H5" s="21">
        <v>21046900</v>
      </c>
      <c r="I5" s="15" t="s">
        <v>15</v>
      </c>
    </row>
    <row r="6" spans="1:13" x14ac:dyDescent="0.25">
      <c r="A6" s="16">
        <v>3</v>
      </c>
      <c r="B6" s="17" t="s">
        <v>13</v>
      </c>
      <c r="C6" s="18">
        <v>3</v>
      </c>
      <c r="D6" s="19">
        <v>2</v>
      </c>
      <c r="E6" s="19" t="s">
        <v>16</v>
      </c>
      <c r="F6" s="20">
        <v>73</v>
      </c>
      <c r="G6" s="21">
        <v>281000</v>
      </c>
      <c r="H6" s="21">
        <v>20513000</v>
      </c>
      <c r="I6" s="15" t="s">
        <v>15</v>
      </c>
    </row>
    <row r="7" spans="1:13" x14ac:dyDescent="0.25">
      <c r="A7" s="22">
        <v>4</v>
      </c>
      <c r="B7" s="23" t="s">
        <v>13</v>
      </c>
      <c r="C7" s="18">
        <v>4</v>
      </c>
      <c r="D7" s="24">
        <v>2</v>
      </c>
      <c r="E7" s="24" t="s">
        <v>16</v>
      </c>
      <c r="F7" s="25">
        <v>72.599999999999994</v>
      </c>
      <c r="G7" s="26">
        <v>281000</v>
      </c>
      <c r="H7" s="26">
        <v>20400600</v>
      </c>
      <c r="I7" s="15" t="s">
        <v>15</v>
      </c>
    </row>
    <row r="8" spans="1:13" ht="15.75" thickBot="1" x14ac:dyDescent="0.3">
      <c r="A8" s="22">
        <v>5</v>
      </c>
      <c r="B8" s="23" t="s">
        <v>13</v>
      </c>
      <c r="C8" s="18">
        <v>5</v>
      </c>
      <c r="D8" s="24">
        <v>2</v>
      </c>
      <c r="E8" s="24" t="s">
        <v>14</v>
      </c>
      <c r="F8" s="25">
        <v>51.3</v>
      </c>
      <c r="G8" s="26">
        <v>288000</v>
      </c>
      <c r="H8" s="26">
        <v>14774400</v>
      </c>
      <c r="I8" s="15" t="s">
        <v>15</v>
      </c>
    </row>
    <row r="9" spans="1:13" ht="15.75" thickBot="1" x14ac:dyDescent="0.3">
      <c r="A9" s="9">
        <v>7</v>
      </c>
      <c r="B9" s="10" t="s">
        <v>13</v>
      </c>
      <c r="C9" s="11">
        <v>7</v>
      </c>
      <c r="D9" s="12">
        <v>3</v>
      </c>
      <c r="E9" s="12" t="s">
        <v>14</v>
      </c>
      <c r="F9" s="13">
        <v>70.3</v>
      </c>
      <c r="G9" s="14">
        <v>289000</v>
      </c>
      <c r="H9" s="14">
        <v>20316700</v>
      </c>
      <c r="I9" s="27" t="s">
        <v>15</v>
      </c>
    </row>
    <row r="10" spans="1:13" x14ac:dyDescent="0.25">
      <c r="A10" s="28">
        <v>10</v>
      </c>
      <c r="B10" s="29" t="s">
        <v>13</v>
      </c>
      <c r="C10" s="18">
        <v>10</v>
      </c>
      <c r="D10" s="24">
        <v>3</v>
      </c>
      <c r="E10" s="24" t="s">
        <v>16</v>
      </c>
      <c r="F10" s="25">
        <v>72.599999999999994</v>
      </c>
      <c r="G10" s="26">
        <v>288000</v>
      </c>
      <c r="H10" s="14">
        <v>20908800</v>
      </c>
      <c r="I10" s="30" t="s">
        <v>15</v>
      </c>
      <c r="J10" s="31"/>
    </row>
    <row r="11" spans="1:13" ht="15.75" thickBot="1" x14ac:dyDescent="0.3">
      <c r="A11" s="32">
        <v>18</v>
      </c>
      <c r="B11" s="33" t="s">
        <v>17</v>
      </c>
      <c r="C11" s="34">
        <v>18</v>
      </c>
      <c r="D11" s="35">
        <v>4</v>
      </c>
      <c r="E11" s="35" t="s">
        <v>14</v>
      </c>
      <c r="F11" s="36">
        <v>52.5</v>
      </c>
      <c r="G11" s="37">
        <v>359960</v>
      </c>
      <c r="H11" s="37">
        <v>18897900</v>
      </c>
      <c r="I11" s="38" t="s">
        <v>15</v>
      </c>
    </row>
    <row r="12" spans="1:13" ht="15.75" thickBot="1" x14ac:dyDescent="0.3">
      <c r="A12" s="16">
        <v>21</v>
      </c>
      <c r="B12" s="17" t="s">
        <v>17</v>
      </c>
      <c r="C12" s="18">
        <v>21</v>
      </c>
      <c r="D12" s="19">
        <v>5</v>
      </c>
      <c r="E12" s="19" t="s">
        <v>16</v>
      </c>
      <c r="F12" s="20">
        <v>73.3</v>
      </c>
      <c r="G12" s="21">
        <v>359960</v>
      </c>
      <c r="H12" s="21">
        <v>26385068</v>
      </c>
      <c r="I12" s="38" t="s">
        <v>15</v>
      </c>
    </row>
    <row r="13" spans="1:13" ht="15.75" thickBot="1" x14ac:dyDescent="0.3">
      <c r="A13" s="16">
        <v>22</v>
      </c>
      <c r="B13" s="17" t="s">
        <v>17</v>
      </c>
      <c r="C13" s="18">
        <v>22</v>
      </c>
      <c r="D13" s="19">
        <v>5</v>
      </c>
      <c r="E13" s="19" t="s">
        <v>16</v>
      </c>
      <c r="F13" s="20">
        <v>73.7</v>
      </c>
      <c r="G13" s="21">
        <v>359960</v>
      </c>
      <c r="H13" s="21">
        <v>26529052</v>
      </c>
      <c r="I13" s="38" t="s">
        <v>15</v>
      </c>
      <c r="J13" s="31"/>
    </row>
    <row r="14" spans="1:13" ht="15.75" thickBot="1" x14ac:dyDescent="0.3">
      <c r="A14" s="39">
        <v>24</v>
      </c>
      <c r="B14" s="40" t="s">
        <v>17</v>
      </c>
      <c r="C14" s="34">
        <v>24</v>
      </c>
      <c r="D14" s="41">
        <v>5</v>
      </c>
      <c r="E14" s="41" t="s">
        <v>14</v>
      </c>
      <c r="F14" s="42">
        <v>52.5</v>
      </c>
      <c r="G14" s="43">
        <v>393656</v>
      </c>
      <c r="H14" s="43">
        <v>20666940</v>
      </c>
      <c r="I14" s="38" t="s">
        <v>15</v>
      </c>
    </row>
    <row r="15" spans="1:13" ht="15.75" thickBot="1" x14ac:dyDescent="0.3">
      <c r="A15" s="16">
        <v>27</v>
      </c>
      <c r="B15" s="17" t="s">
        <v>17</v>
      </c>
      <c r="C15" s="18">
        <v>27</v>
      </c>
      <c r="D15" s="19">
        <v>6</v>
      </c>
      <c r="E15" s="19" t="s">
        <v>16</v>
      </c>
      <c r="F15" s="20">
        <v>73.3</v>
      </c>
      <c r="G15" s="21">
        <v>368000</v>
      </c>
      <c r="H15" s="21">
        <v>26974400</v>
      </c>
      <c r="I15" s="38" t="s">
        <v>15</v>
      </c>
    </row>
    <row r="16" spans="1:13" x14ac:dyDescent="0.25">
      <c r="A16" s="9">
        <v>31</v>
      </c>
      <c r="B16" s="10" t="s">
        <v>17</v>
      </c>
      <c r="C16" s="11">
        <v>31</v>
      </c>
      <c r="D16" s="12">
        <v>7</v>
      </c>
      <c r="E16" s="12" t="s">
        <v>14</v>
      </c>
      <c r="F16" s="13">
        <v>52.8</v>
      </c>
      <c r="G16" s="14">
        <v>423200</v>
      </c>
      <c r="H16" s="14">
        <v>22344960</v>
      </c>
      <c r="I16" s="27" t="s">
        <v>15</v>
      </c>
    </row>
    <row r="17" spans="1:9" x14ac:dyDescent="0.25">
      <c r="A17" s="16">
        <v>34</v>
      </c>
      <c r="B17" s="17" t="s">
        <v>17</v>
      </c>
      <c r="C17" s="18">
        <v>34</v>
      </c>
      <c r="D17" s="19">
        <v>7</v>
      </c>
      <c r="E17" s="19" t="s">
        <v>16</v>
      </c>
      <c r="F17" s="20">
        <v>73.7</v>
      </c>
      <c r="G17" s="21">
        <v>380000</v>
      </c>
      <c r="H17" s="21">
        <v>28006000</v>
      </c>
      <c r="I17" s="15" t="s">
        <v>15</v>
      </c>
    </row>
  </sheetData>
  <mergeCells count="2">
    <mergeCell ref="K1:M1"/>
    <mergeCell ref="K2:M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workbookViewId="0">
      <selection activeCell="Q11" sqref="Q10:Q11"/>
    </sheetView>
  </sheetViews>
  <sheetFormatPr defaultRowHeight="15" x14ac:dyDescent="0.25"/>
  <cols>
    <col min="10" max="10" width="12.5703125" bestFit="1" customWidth="1"/>
    <col min="11" max="11" width="10.7109375" bestFit="1" customWidth="1"/>
  </cols>
  <sheetData>
    <row r="1" spans="1:11" ht="19.5" x14ac:dyDescent="0.35">
      <c r="A1" s="44"/>
      <c r="B1" s="45"/>
      <c r="C1" s="46"/>
      <c r="D1" s="45"/>
      <c r="E1" s="46"/>
      <c r="F1" s="47" t="s">
        <v>18</v>
      </c>
      <c r="G1" s="47" t="s">
        <v>19</v>
      </c>
      <c r="H1" s="45"/>
      <c r="I1" s="47" t="s">
        <v>18</v>
      </c>
      <c r="J1" s="47" t="s">
        <v>19</v>
      </c>
      <c r="K1" s="48"/>
    </row>
    <row r="2" spans="1:11" ht="47.25" x14ac:dyDescent="0.25">
      <c r="A2" s="49" t="s">
        <v>20</v>
      </c>
      <c r="B2" s="49" t="s">
        <v>21</v>
      </c>
      <c r="C2" s="49" t="s">
        <v>7</v>
      </c>
      <c r="D2" s="49" t="s">
        <v>22</v>
      </c>
      <c r="E2" s="49" t="s">
        <v>23</v>
      </c>
      <c r="F2" s="47" t="s">
        <v>24</v>
      </c>
      <c r="G2" s="47" t="s">
        <v>24</v>
      </c>
      <c r="H2" s="47" t="s">
        <v>25</v>
      </c>
      <c r="I2" s="47" t="s">
        <v>26</v>
      </c>
      <c r="J2" s="47" t="s">
        <v>26</v>
      </c>
      <c r="K2" s="49" t="s">
        <v>27</v>
      </c>
    </row>
    <row r="3" spans="1:11" ht="15.75" x14ac:dyDescent="0.25">
      <c r="A3" s="50">
        <v>1</v>
      </c>
      <c r="B3" s="50">
        <v>1</v>
      </c>
      <c r="C3" s="51">
        <v>-1</v>
      </c>
      <c r="D3" s="52">
        <v>1</v>
      </c>
      <c r="E3" s="50" t="s">
        <v>28</v>
      </c>
      <c r="F3" s="53">
        <v>14.3</v>
      </c>
      <c r="G3" s="53">
        <v>13.79</v>
      </c>
      <c r="H3" s="53"/>
      <c r="I3" s="54">
        <v>3900000</v>
      </c>
      <c r="J3" s="55">
        <v>3800000</v>
      </c>
      <c r="K3" s="56" t="s">
        <v>15</v>
      </c>
    </row>
    <row r="4" spans="1:11" ht="15.75" x14ac:dyDescent="0.25">
      <c r="A4" s="50">
        <v>4</v>
      </c>
      <c r="B4" s="50">
        <v>1</v>
      </c>
      <c r="C4" s="51">
        <v>-1</v>
      </c>
      <c r="D4" s="52">
        <v>4</v>
      </c>
      <c r="E4" s="50" t="s">
        <v>28</v>
      </c>
      <c r="F4" s="53">
        <v>15</v>
      </c>
      <c r="G4" s="53">
        <v>15.49</v>
      </c>
      <c r="H4" s="53"/>
      <c r="I4" s="54">
        <v>4000000</v>
      </c>
      <c r="J4" s="55">
        <v>4000000</v>
      </c>
      <c r="K4" s="56" t="s">
        <v>15</v>
      </c>
    </row>
    <row r="5" spans="1:11" ht="15.75" x14ac:dyDescent="0.25">
      <c r="A5" s="50">
        <v>5</v>
      </c>
      <c r="B5" s="50">
        <v>1</v>
      </c>
      <c r="C5" s="51">
        <v>-1</v>
      </c>
      <c r="D5" s="52">
        <v>5</v>
      </c>
      <c r="E5" s="50" t="s">
        <v>28</v>
      </c>
      <c r="F5" s="53">
        <v>13.7</v>
      </c>
      <c r="G5" s="53">
        <v>13.75</v>
      </c>
      <c r="H5" s="53"/>
      <c r="I5" s="54">
        <v>3800000</v>
      </c>
      <c r="J5" s="55">
        <v>3800000</v>
      </c>
      <c r="K5" s="56" t="s">
        <v>15</v>
      </c>
    </row>
    <row r="6" spans="1:11" ht="15.75" x14ac:dyDescent="0.25">
      <c r="A6" s="50">
        <v>6</v>
      </c>
      <c r="B6" s="50">
        <v>1</v>
      </c>
      <c r="C6" s="51">
        <v>-1</v>
      </c>
      <c r="D6" s="52">
        <v>6</v>
      </c>
      <c r="E6" s="50" t="s">
        <v>28</v>
      </c>
      <c r="F6" s="53">
        <v>15.3</v>
      </c>
      <c r="G6" s="53">
        <v>14.84</v>
      </c>
      <c r="H6" s="53"/>
      <c r="I6" s="54">
        <v>4000000</v>
      </c>
      <c r="J6" s="55">
        <v>3900000</v>
      </c>
      <c r="K6" s="56" t="s">
        <v>15</v>
      </c>
    </row>
    <row r="7" spans="1:11" ht="15.75" x14ac:dyDescent="0.25">
      <c r="A7" s="50">
        <v>7</v>
      </c>
      <c r="B7" s="57">
        <v>1</v>
      </c>
      <c r="C7" s="58">
        <v>-1</v>
      </c>
      <c r="D7" s="52">
        <v>7</v>
      </c>
      <c r="E7" s="57" t="s">
        <v>28</v>
      </c>
      <c r="F7" s="53">
        <v>16.5</v>
      </c>
      <c r="G7" s="53">
        <v>16.55</v>
      </c>
      <c r="H7" s="53"/>
      <c r="I7" s="54">
        <v>4100000</v>
      </c>
      <c r="J7" s="55">
        <v>4100000</v>
      </c>
      <c r="K7" s="56" t="s">
        <v>15</v>
      </c>
    </row>
    <row r="8" spans="1:11" ht="15.75" x14ac:dyDescent="0.25">
      <c r="A8" s="50">
        <v>8</v>
      </c>
      <c r="B8" s="50">
        <v>1</v>
      </c>
      <c r="C8" s="51">
        <v>-1</v>
      </c>
      <c r="D8" s="52">
        <v>8</v>
      </c>
      <c r="E8" s="50" t="s">
        <v>28</v>
      </c>
      <c r="F8" s="53">
        <v>19.5</v>
      </c>
      <c r="G8" s="53">
        <v>17.3</v>
      </c>
      <c r="H8" s="53"/>
      <c r="I8" s="59">
        <v>4500000</v>
      </c>
      <c r="J8" s="60">
        <v>4250000</v>
      </c>
      <c r="K8" s="56" t="s">
        <v>15</v>
      </c>
    </row>
    <row r="9" spans="1:11" ht="15.75" x14ac:dyDescent="0.25">
      <c r="A9" s="50">
        <v>9</v>
      </c>
      <c r="B9" s="50">
        <v>1</v>
      </c>
      <c r="C9" s="51">
        <v>-1</v>
      </c>
      <c r="D9" s="52">
        <v>9</v>
      </c>
      <c r="E9" s="50" t="s">
        <v>28</v>
      </c>
      <c r="F9" s="53">
        <v>15.8</v>
      </c>
      <c r="G9" s="53">
        <v>17.82</v>
      </c>
      <c r="H9" s="53"/>
      <c r="I9" s="59">
        <v>4000000</v>
      </c>
      <c r="J9" s="60">
        <v>4500000</v>
      </c>
      <c r="K9" s="56" t="s">
        <v>15</v>
      </c>
    </row>
    <row r="10" spans="1:11" ht="15.75" x14ac:dyDescent="0.25">
      <c r="A10" s="50">
        <v>10</v>
      </c>
      <c r="B10" s="50">
        <v>1</v>
      </c>
      <c r="C10" s="51">
        <v>-1</v>
      </c>
      <c r="D10" s="52">
        <v>10</v>
      </c>
      <c r="E10" s="50" t="s">
        <v>28</v>
      </c>
      <c r="F10" s="53">
        <v>15.4</v>
      </c>
      <c r="G10" s="53">
        <v>16.16</v>
      </c>
      <c r="H10" s="53"/>
      <c r="I10" s="59">
        <v>4000000</v>
      </c>
      <c r="J10" s="60">
        <v>4100000</v>
      </c>
      <c r="K10" s="56" t="s">
        <v>15</v>
      </c>
    </row>
    <row r="11" spans="1:11" ht="15.75" x14ac:dyDescent="0.25">
      <c r="A11" s="50">
        <v>11</v>
      </c>
      <c r="B11" s="57">
        <v>1</v>
      </c>
      <c r="C11" s="58">
        <v>-1</v>
      </c>
      <c r="D11" s="52">
        <v>11</v>
      </c>
      <c r="E11" s="57" t="s">
        <v>28</v>
      </c>
      <c r="F11" s="53">
        <v>13.7</v>
      </c>
      <c r="G11" s="53">
        <v>13.75</v>
      </c>
      <c r="H11" s="53"/>
      <c r="I11" s="54">
        <v>3800000</v>
      </c>
      <c r="J11" s="55">
        <v>3800000</v>
      </c>
      <c r="K11" s="56" t="s">
        <v>15</v>
      </c>
    </row>
    <row r="12" spans="1:11" ht="15.75" x14ac:dyDescent="0.25">
      <c r="A12" s="50">
        <v>14</v>
      </c>
      <c r="B12" s="57">
        <v>1</v>
      </c>
      <c r="C12" s="58">
        <v>-1</v>
      </c>
      <c r="D12" s="52">
        <v>14</v>
      </c>
      <c r="E12" s="57" t="s">
        <v>28</v>
      </c>
      <c r="F12" s="53">
        <v>15.4</v>
      </c>
      <c r="G12" s="53">
        <v>15.4</v>
      </c>
      <c r="H12" s="53"/>
      <c r="I12" s="54">
        <v>4000000</v>
      </c>
      <c r="J12" s="55">
        <v>4000000</v>
      </c>
      <c r="K12" s="56" t="s">
        <v>15</v>
      </c>
    </row>
    <row r="13" spans="1:11" ht="15.75" x14ac:dyDescent="0.25">
      <c r="A13" s="50">
        <v>15</v>
      </c>
      <c r="B13" s="57">
        <v>1</v>
      </c>
      <c r="C13" s="58">
        <v>-1</v>
      </c>
      <c r="D13" s="52">
        <v>15</v>
      </c>
      <c r="E13" s="57" t="s">
        <v>28</v>
      </c>
      <c r="F13" s="53">
        <v>13.7</v>
      </c>
      <c r="G13" s="53">
        <v>13.74</v>
      </c>
      <c r="H13" s="53"/>
      <c r="I13" s="54">
        <v>3800000</v>
      </c>
      <c r="J13" s="55">
        <v>3800000</v>
      </c>
      <c r="K13" s="56" t="s">
        <v>15</v>
      </c>
    </row>
    <row r="14" spans="1:11" ht="15.75" x14ac:dyDescent="0.25">
      <c r="A14" s="50">
        <v>16</v>
      </c>
      <c r="B14" s="57">
        <v>1</v>
      </c>
      <c r="C14" s="58">
        <v>-1</v>
      </c>
      <c r="D14" s="52">
        <v>16</v>
      </c>
      <c r="E14" s="57" t="s">
        <v>28</v>
      </c>
      <c r="F14" s="53">
        <v>15.4</v>
      </c>
      <c r="G14" s="53">
        <v>15.62</v>
      </c>
      <c r="H14" s="53"/>
      <c r="I14" s="54">
        <v>4000000</v>
      </c>
      <c r="J14" s="55">
        <v>4000000</v>
      </c>
      <c r="K14" s="56" t="s">
        <v>15</v>
      </c>
    </row>
    <row r="15" spans="1:11" ht="15.75" x14ac:dyDescent="0.25">
      <c r="A15" s="50">
        <v>19</v>
      </c>
      <c r="B15" s="57">
        <v>1</v>
      </c>
      <c r="C15" s="58">
        <v>-1</v>
      </c>
      <c r="D15" s="52">
        <v>19</v>
      </c>
      <c r="E15" s="57" t="s">
        <v>28</v>
      </c>
      <c r="F15" s="53">
        <v>16.5</v>
      </c>
      <c r="G15" s="53">
        <v>15.61</v>
      </c>
      <c r="H15" s="53"/>
      <c r="I15" s="54">
        <v>4100000</v>
      </c>
      <c r="J15" s="55">
        <v>4000000</v>
      </c>
      <c r="K15" s="56" t="s">
        <v>15</v>
      </c>
    </row>
    <row r="16" spans="1:11" ht="15.75" x14ac:dyDescent="0.25">
      <c r="A16" s="50">
        <v>20</v>
      </c>
      <c r="B16" s="57">
        <v>1</v>
      </c>
      <c r="C16" s="58">
        <v>-1</v>
      </c>
      <c r="D16" s="52">
        <v>20</v>
      </c>
      <c r="E16" s="57" t="s">
        <v>28</v>
      </c>
      <c r="F16" s="53">
        <v>13.75</v>
      </c>
      <c r="G16" s="53">
        <v>13.74</v>
      </c>
      <c r="H16" s="53"/>
      <c r="I16" s="54">
        <v>3800000</v>
      </c>
      <c r="J16" s="55">
        <v>3800000</v>
      </c>
      <c r="K16" s="56" t="s">
        <v>15</v>
      </c>
    </row>
    <row r="17" spans="1:11" ht="15.75" x14ac:dyDescent="0.25">
      <c r="A17" s="50">
        <v>21</v>
      </c>
      <c r="B17" s="57">
        <v>1</v>
      </c>
      <c r="C17" s="58">
        <v>-1</v>
      </c>
      <c r="D17" s="52">
        <v>21</v>
      </c>
      <c r="E17" s="57" t="s">
        <v>28</v>
      </c>
      <c r="F17" s="53">
        <v>15.3</v>
      </c>
      <c r="G17" s="53">
        <v>15.93</v>
      </c>
      <c r="H17" s="53"/>
      <c r="I17" s="54">
        <v>4000000</v>
      </c>
      <c r="J17" s="55">
        <v>4000000</v>
      </c>
      <c r="K17" s="56" t="s">
        <v>15</v>
      </c>
    </row>
    <row r="18" spans="1:11" ht="15.75" x14ac:dyDescent="0.25">
      <c r="A18" s="50">
        <v>22</v>
      </c>
      <c r="B18" s="57">
        <v>1</v>
      </c>
      <c r="C18" s="58">
        <v>-1</v>
      </c>
      <c r="D18" s="52">
        <v>22</v>
      </c>
      <c r="E18" s="57" t="s">
        <v>28</v>
      </c>
      <c r="F18" s="53">
        <v>15.3</v>
      </c>
      <c r="G18" s="53">
        <v>15.95</v>
      </c>
      <c r="H18" s="53"/>
      <c r="I18" s="54">
        <v>4000000</v>
      </c>
      <c r="J18" s="55">
        <v>4000000</v>
      </c>
      <c r="K18" s="56" t="s">
        <v>15</v>
      </c>
    </row>
    <row r="19" spans="1:11" ht="15.75" x14ac:dyDescent="0.25">
      <c r="A19" s="50">
        <v>23</v>
      </c>
      <c r="B19" s="57">
        <v>1</v>
      </c>
      <c r="C19" s="58">
        <v>-1</v>
      </c>
      <c r="D19" s="52">
        <v>23</v>
      </c>
      <c r="E19" s="57" t="s">
        <v>28</v>
      </c>
      <c r="F19" s="53">
        <v>15.3</v>
      </c>
      <c r="G19" s="53">
        <v>13.75</v>
      </c>
      <c r="H19" s="53"/>
      <c r="I19" s="54">
        <v>4000000</v>
      </c>
      <c r="J19" s="55">
        <v>3800000</v>
      </c>
      <c r="K19" s="56" t="s">
        <v>15</v>
      </c>
    </row>
    <row r="20" spans="1:11" ht="15.75" x14ac:dyDescent="0.25">
      <c r="A20" s="50">
        <v>24</v>
      </c>
      <c r="B20" s="57">
        <v>1</v>
      </c>
      <c r="C20" s="58">
        <v>-1</v>
      </c>
      <c r="D20" s="52">
        <v>24</v>
      </c>
      <c r="E20" s="57" t="s">
        <v>28</v>
      </c>
      <c r="F20" s="53">
        <v>14.3</v>
      </c>
      <c r="G20" s="53">
        <v>15.39</v>
      </c>
      <c r="H20" s="53"/>
      <c r="I20" s="54">
        <v>3900000</v>
      </c>
      <c r="J20" s="55">
        <v>4000000</v>
      </c>
      <c r="K20" s="56" t="s">
        <v>15</v>
      </c>
    </row>
    <row r="21" spans="1:11" ht="15.75" x14ac:dyDescent="0.25">
      <c r="A21" s="50">
        <v>28</v>
      </c>
      <c r="B21" s="50">
        <v>1</v>
      </c>
      <c r="C21" s="51">
        <v>-2</v>
      </c>
      <c r="D21" s="52">
        <v>28</v>
      </c>
      <c r="E21" s="50" t="s">
        <v>28</v>
      </c>
      <c r="F21" s="53">
        <v>14</v>
      </c>
      <c r="G21" s="53">
        <v>14.11</v>
      </c>
      <c r="H21" s="53"/>
      <c r="I21" s="54">
        <v>3700000</v>
      </c>
      <c r="J21" s="55">
        <v>3700000</v>
      </c>
      <c r="K21" s="56" t="s">
        <v>15</v>
      </c>
    </row>
    <row r="22" spans="1:11" ht="15.75" x14ac:dyDescent="0.25">
      <c r="A22" s="50">
        <v>29</v>
      </c>
      <c r="B22" s="50">
        <v>1</v>
      </c>
      <c r="C22" s="51">
        <v>-2</v>
      </c>
      <c r="D22" s="52">
        <v>29</v>
      </c>
      <c r="E22" s="50" t="s">
        <v>28</v>
      </c>
      <c r="F22" s="53">
        <v>16.100000000000001</v>
      </c>
      <c r="G22" s="53">
        <v>17.059999999999999</v>
      </c>
      <c r="H22" s="53"/>
      <c r="I22" s="54">
        <v>4000000</v>
      </c>
      <c r="J22" s="55">
        <v>4250000</v>
      </c>
      <c r="K22" s="56" t="s">
        <v>15</v>
      </c>
    </row>
    <row r="23" spans="1:11" ht="15.75" x14ac:dyDescent="0.25">
      <c r="A23" s="50">
        <v>30</v>
      </c>
      <c r="B23" s="50">
        <v>1</v>
      </c>
      <c r="C23" s="51">
        <v>-2</v>
      </c>
      <c r="D23" s="52">
        <v>30</v>
      </c>
      <c r="E23" s="50" t="s">
        <v>28</v>
      </c>
      <c r="F23" s="53">
        <v>23</v>
      </c>
      <c r="G23" s="53">
        <v>23.1</v>
      </c>
      <c r="H23" s="53"/>
      <c r="I23" s="54">
        <v>4500000</v>
      </c>
      <c r="J23" s="55">
        <v>4500000</v>
      </c>
      <c r="K23" s="56" t="s">
        <v>15</v>
      </c>
    </row>
    <row r="24" spans="1:11" ht="15.75" x14ac:dyDescent="0.25">
      <c r="A24" s="50">
        <v>31</v>
      </c>
      <c r="B24" s="50">
        <v>1</v>
      </c>
      <c r="C24" s="51">
        <v>-2</v>
      </c>
      <c r="D24" s="52">
        <v>31</v>
      </c>
      <c r="E24" s="50" t="s">
        <v>28</v>
      </c>
      <c r="F24" s="53">
        <v>15.9</v>
      </c>
      <c r="G24" s="53">
        <v>15.4</v>
      </c>
      <c r="H24" s="53"/>
      <c r="I24" s="54">
        <v>3900000</v>
      </c>
      <c r="J24" s="55">
        <v>3900000</v>
      </c>
      <c r="K24" s="56" t="s">
        <v>15</v>
      </c>
    </row>
    <row r="25" spans="1:11" ht="15.75" x14ac:dyDescent="0.25">
      <c r="A25" s="50">
        <v>32</v>
      </c>
      <c r="B25" s="50">
        <v>1</v>
      </c>
      <c r="C25" s="51">
        <v>-2</v>
      </c>
      <c r="D25" s="52">
        <v>32</v>
      </c>
      <c r="E25" s="50" t="s">
        <v>28</v>
      </c>
      <c r="F25" s="53">
        <v>13.75</v>
      </c>
      <c r="G25" s="53">
        <v>13.75</v>
      </c>
      <c r="H25" s="53"/>
      <c r="I25" s="54">
        <v>3700000</v>
      </c>
      <c r="J25" s="55">
        <v>3700000</v>
      </c>
      <c r="K25" s="56" t="s">
        <v>15</v>
      </c>
    </row>
    <row r="26" spans="1:11" ht="15.75" x14ac:dyDescent="0.25">
      <c r="A26" s="50">
        <v>33</v>
      </c>
      <c r="B26" s="50">
        <v>1</v>
      </c>
      <c r="C26" s="51">
        <v>-2</v>
      </c>
      <c r="D26" s="52">
        <v>33</v>
      </c>
      <c r="E26" s="50" t="s">
        <v>28</v>
      </c>
      <c r="F26" s="53">
        <v>15.4</v>
      </c>
      <c r="G26" s="53">
        <v>15.49</v>
      </c>
      <c r="H26" s="53"/>
      <c r="I26" s="54">
        <v>3900000</v>
      </c>
      <c r="J26" s="55">
        <v>3900000</v>
      </c>
      <c r="K26" s="56" t="s">
        <v>15</v>
      </c>
    </row>
    <row r="27" spans="1:11" ht="15.75" x14ac:dyDescent="0.25">
      <c r="A27" s="50">
        <v>34</v>
      </c>
      <c r="B27" s="50">
        <v>1</v>
      </c>
      <c r="C27" s="51">
        <v>-2</v>
      </c>
      <c r="D27" s="52">
        <v>34</v>
      </c>
      <c r="E27" s="50" t="s">
        <v>28</v>
      </c>
      <c r="F27" s="53">
        <v>15.3</v>
      </c>
      <c r="G27" s="53">
        <v>15.82</v>
      </c>
      <c r="H27" s="53"/>
      <c r="I27" s="54">
        <v>3900000</v>
      </c>
      <c r="J27" s="55">
        <v>3900000</v>
      </c>
      <c r="K27" s="56" t="s">
        <v>15</v>
      </c>
    </row>
    <row r="28" spans="1:11" ht="15.75" x14ac:dyDescent="0.25">
      <c r="A28" s="50">
        <v>35</v>
      </c>
      <c r="B28" s="50">
        <v>1</v>
      </c>
      <c r="C28" s="51">
        <v>-2</v>
      </c>
      <c r="D28" s="52">
        <v>35</v>
      </c>
      <c r="E28" s="50" t="s">
        <v>28</v>
      </c>
      <c r="F28" s="53">
        <v>13.9</v>
      </c>
      <c r="G28" s="53">
        <v>13.75</v>
      </c>
      <c r="H28" s="53"/>
      <c r="I28" s="54">
        <v>3700000</v>
      </c>
      <c r="J28" s="55">
        <v>3700000</v>
      </c>
      <c r="K28" s="56" t="s">
        <v>15</v>
      </c>
    </row>
    <row r="29" spans="1:11" ht="15.75" x14ac:dyDescent="0.25">
      <c r="A29" s="50">
        <v>36</v>
      </c>
      <c r="B29" s="50">
        <v>1</v>
      </c>
      <c r="C29" s="51">
        <v>-2</v>
      </c>
      <c r="D29" s="52">
        <v>36</v>
      </c>
      <c r="E29" s="50" t="s">
        <v>28</v>
      </c>
      <c r="F29" s="53">
        <v>15.5</v>
      </c>
      <c r="G29" s="53">
        <v>15.4</v>
      </c>
      <c r="H29" s="53"/>
      <c r="I29" s="54">
        <v>3900000</v>
      </c>
      <c r="J29" s="55">
        <v>3900000</v>
      </c>
      <c r="K29" s="56" t="s">
        <v>15</v>
      </c>
    </row>
    <row r="30" spans="1:11" ht="15.75" x14ac:dyDescent="0.25">
      <c r="A30" s="50">
        <v>37</v>
      </c>
      <c r="B30" s="50">
        <v>1</v>
      </c>
      <c r="C30" s="51">
        <v>-2</v>
      </c>
      <c r="D30" s="52">
        <v>37</v>
      </c>
      <c r="E30" s="50" t="s">
        <v>28</v>
      </c>
      <c r="F30" s="53">
        <v>16.7</v>
      </c>
      <c r="G30" s="53">
        <v>19.43</v>
      </c>
      <c r="H30" s="53"/>
      <c r="I30" s="54">
        <v>4000000</v>
      </c>
      <c r="J30" s="55">
        <v>4300000</v>
      </c>
      <c r="K30" s="56" t="s">
        <v>15</v>
      </c>
    </row>
    <row r="31" spans="1:11" ht="15.75" x14ac:dyDescent="0.25">
      <c r="A31" s="50">
        <v>38</v>
      </c>
      <c r="B31" s="50">
        <v>1</v>
      </c>
      <c r="C31" s="51">
        <v>-2</v>
      </c>
      <c r="D31" s="52">
        <v>38</v>
      </c>
      <c r="E31" s="50" t="s">
        <v>28</v>
      </c>
      <c r="F31" s="53">
        <v>16.899999999999999</v>
      </c>
      <c r="G31" s="53">
        <v>16.559999999999999</v>
      </c>
      <c r="H31" s="53"/>
      <c r="I31" s="54">
        <v>4000000</v>
      </c>
      <c r="J31" s="55">
        <v>4100000</v>
      </c>
      <c r="K31" s="56" t="s">
        <v>15</v>
      </c>
    </row>
    <row r="32" spans="1:11" ht="15.75" x14ac:dyDescent="0.25">
      <c r="A32" s="50">
        <v>39</v>
      </c>
      <c r="B32" s="50">
        <v>1</v>
      </c>
      <c r="C32" s="51">
        <v>-2</v>
      </c>
      <c r="D32" s="52">
        <v>39</v>
      </c>
      <c r="E32" s="50" t="s">
        <v>28</v>
      </c>
      <c r="F32" s="53">
        <v>13.9</v>
      </c>
      <c r="G32" s="53">
        <v>14.43</v>
      </c>
      <c r="H32" s="53"/>
      <c r="I32" s="54">
        <v>3700000</v>
      </c>
      <c r="J32" s="55">
        <v>3800000</v>
      </c>
      <c r="K32" s="56" t="s">
        <v>15</v>
      </c>
    </row>
    <row r="33" spans="1:11" ht="15.75" x14ac:dyDescent="0.25">
      <c r="A33" s="50">
        <v>40</v>
      </c>
      <c r="B33" s="50">
        <v>1</v>
      </c>
      <c r="C33" s="51">
        <v>-2</v>
      </c>
      <c r="D33" s="52">
        <v>40</v>
      </c>
      <c r="E33" s="50" t="s">
        <v>28</v>
      </c>
      <c r="F33" s="53">
        <v>15.2</v>
      </c>
      <c r="G33" s="53">
        <v>14</v>
      </c>
      <c r="H33" s="53"/>
      <c r="I33" s="54">
        <v>3900000</v>
      </c>
      <c r="J33" s="55">
        <v>3700000</v>
      </c>
      <c r="K33" s="56" t="s">
        <v>15</v>
      </c>
    </row>
    <row r="34" spans="1:11" ht="15.75" x14ac:dyDescent="0.25">
      <c r="A34" s="50">
        <v>41</v>
      </c>
      <c r="B34" s="50">
        <v>1</v>
      </c>
      <c r="C34" s="51">
        <v>-2</v>
      </c>
      <c r="D34" s="52">
        <v>41</v>
      </c>
      <c r="E34" s="50" t="s">
        <v>28</v>
      </c>
      <c r="F34" s="53">
        <v>14.8</v>
      </c>
      <c r="G34" s="53">
        <v>15.48</v>
      </c>
      <c r="H34" s="53"/>
      <c r="I34" s="54">
        <v>3800000</v>
      </c>
      <c r="J34" s="55">
        <v>3900000</v>
      </c>
      <c r="K34" s="56" t="s">
        <v>15</v>
      </c>
    </row>
    <row r="35" spans="1:11" ht="15.75" x14ac:dyDescent="0.25">
      <c r="A35" s="50">
        <v>42</v>
      </c>
      <c r="B35" s="50">
        <v>1</v>
      </c>
      <c r="C35" s="51">
        <v>-2</v>
      </c>
      <c r="D35" s="52">
        <v>42</v>
      </c>
      <c r="E35" s="50" t="s">
        <v>28</v>
      </c>
      <c r="F35" s="53">
        <v>13.75</v>
      </c>
      <c r="G35" s="53">
        <v>13.75</v>
      </c>
      <c r="H35" s="53"/>
      <c r="I35" s="54">
        <v>3700000</v>
      </c>
      <c r="J35" s="55">
        <v>3700000</v>
      </c>
      <c r="K35" s="56" t="s">
        <v>15</v>
      </c>
    </row>
    <row r="36" spans="1:11" ht="15.75" x14ac:dyDescent="0.25">
      <c r="A36" s="50">
        <v>43</v>
      </c>
      <c r="B36" s="50">
        <v>1</v>
      </c>
      <c r="C36" s="51">
        <v>-2</v>
      </c>
      <c r="D36" s="52">
        <v>43</v>
      </c>
      <c r="E36" s="50" t="s">
        <v>28</v>
      </c>
      <c r="F36" s="53">
        <v>14.8</v>
      </c>
      <c r="G36" s="53">
        <v>14.85</v>
      </c>
      <c r="H36" s="53"/>
      <c r="I36" s="54">
        <v>3800000</v>
      </c>
      <c r="J36" s="55">
        <v>3800000</v>
      </c>
      <c r="K36" s="56" t="s">
        <v>15</v>
      </c>
    </row>
    <row r="37" spans="1:11" ht="15.75" x14ac:dyDescent="0.25">
      <c r="A37" s="50">
        <v>44</v>
      </c>
      <c r="B37" s="50">
        <v>1</v>
      </c>
      <c r="C37" s="51">
        <v>-2</v>
      </c>
      <c r="D37" s="52">
        <v>44</v>
      </c>
      <c r="E37" s="50" t="s">
        <v>28</v>
      </c>
      <c r="F37" s="53">
        <v>15.3</v>
      </c>
      <c r="G37" s="53">
        <v>16.62</v>
      </c>
      <c r="H37" s="53"/>
      <c r="I37" s="54">
        <v>3900000</v>
      </c>
      <c r="J37" s="55">
        <v>4100000</v>
      </c>
      <c r="K37" s="56" t="s">
        <v>15</v>
      </c>
    </row>
    <row r="38" spans="1:11" ht="15.75" x14ac:dyDescent="0.25">
      <c r="A38" s="50">
        <v>45</v>
      </c>
      <c r="B38" s="50">
        <v>1</v>
      </c>
      <c r="C38" s="51">
        <v>-2</v>
      </c>
      <c r="D38" s="52">
        <v>45</v>
      </c>
      <c r="E38" s="50" t="s">
        <v>28</v>
      </c>
      <c r="F38" s="53">
        <v>15.3</v>
      </c>
      <c r="G38" s="53">
        <v>18.61</v>
      </c>
      <c r="H38" s="53"/>
      <c r="I38" s="54">
        <v>3900000</v>
      </c>
      <c r="J38" s="55">
        <v>4600000</v>
      </c>
      <c r="K38" s="56" t="s">
        <v>15</v>
      </c>
    </row>
    <row r="39" spans="1:11" ht="15.75" x14ac:dyDescent="0.25">
      <c r="A39" s="50">
        <v>47</v>
      </c>
      <c r="B39" s="50">
        <v>1</v>
      </c>
      <c r="C39" s="51">
        <v>-2</v>
      </c>
      <c r="D39" s="52">
        <v>47</v>
      </c>
      <c r="E39" s="50" t="s">
        <v>28</v>
      </c>
      <c r="F39" s="53">
        <v>17.2</v>
      </c>
      <c r="G39" s="53">
        <v>19.14</v>
      </c>
      <c r="H39" s="53"/>
      <c r="I39" s="54">
        <v>4100000</v>
      </c>
      <c r="J39" s="55">
        <v>4300000</v>
      </c>
      <c r="K39" s="56" t="s">
        <v>15</v>
      </c>
    </row>
    <row r="40" spans="1:11" ht="15.75" x14ac:dyDescent="0.25">
      <c r="A40" s="50">
        <v>48</v>
      </c>
      <c r="B40" s="50">
        <v>1</v>
      </c>
      <c r="C40" s="51">
        <v>-2</v>
      </c>
      <c r="D40" s="52">
        <v>48</v>
      </c>
      <c r="E40" s="50" t="s">
        <v>28</v>
      </c>
      <c r="F40" s="53">
        <v>21.7</v>
      </c>
      <c r="G40" s="53">
        <v>19.98</v>
      </c>
      <c r="H40" s="53"/>
      <c r="I40" s="54">
        <v>4300000</v>
      </c>
      <c r="J40" s="55">
        <v>4300000</v>
      </c>
      <c r="K40" s="56" t="s">
        <v>15</v>
      </c>
    </row>
    <row r="41" spans="1:11" ht="15.75" x14ac:dyDescent="0.25">
      <c r="A41" s="50">
        <v>51</v>
      </c>
      <c r="B41" s="50">
        <v>1</v>
      </c>
      <c r="C41" s="51">
        <v>-2</v>
      </c>
      <c r="D41" s="52">
        <v>51</v>
      </c>
      <c r="E41" s="50" t="s">
        <v>28</v>
      </c>
      <c r="F41" s="53">
        <v>15.4</v>
      </c>
      <c r="G41" s="53">
        <v>15.6</v>
      </c>
      <c r="H41" s="53"/>
      <c r="I41" s="54">
        <v>3900000</v>
      </c>
      <c r="J41" s="55">
        <v>3900000</v>
      </c>
      <c r="K41" s="56" t="s">
        <v>15</v>
      </c>
    </row>
    <row r="42" spans="1:11" ht="15.75" x14ac:dyDescent="0.25">
      <c r="A42" s="50">
        <v>52</v>
      </c>
      <c r="B42" s="50">
        <v>1</v>
      </c>
      <c r="C42" s="51">
        <v>-2</v>
      </c>
      <c r="D42" s="52">
        <v>52</v>
      </c>
      <c r="E42" s="50" t="s">
        <v>28</v>
      </c>
      <c r="F42" s="53">
        <v>13.7</v>
      </c>
      <c r="G42" s="53">
        <v>13.74</v>
      </c>
      <c r="H42" s="53"/>
      <c r="I42" s="54">
        <v>3700000</v>
      </c>
      <c r="J42" s="55">
        <v>3700000</v>
      </c>
      <c r="K42" s="56" t="s">
        <v>15</v>
      </c>
    </row>
    <row r="43" spans="1:11" ht="15.75" x14ac:dyDescent="0.25">
      <c r="A43" s="50">
        <v>53</v>
      </c>
      <c r="B43" s="50">
        <v>1</v>
      </c>
      <c r="C43" s="51">
        <v>-2</v>
      </c>
      <c r="D43" s="52">
        <v>53</v>
      </c>
      <c r="E43" s="50" t="s">
        <v>28</v>
      </c>
      <c r="F43" s="53">
        <v>15.4</v>
      </c>
      <c r="G43" s="53">
        <v>15.61</v>
      </c>
      <c r="H43" s="53"/>
      <c r="I43" s="54">
        <v>3900000</v>
      </c>
      <c r="J43" s="55">
        <v>3900000</v>
      </c>
      <c r="K43" s="56" t="s">
        <v>15</v>
      </c>
    </row>
    <row r="44" spans="1:11" ht="15.75" x14ac:dyDescent="0.25">
      <c r="A44" s="50">
        <v>56</v>
      </c>
      <c r="B44" s="50">
        <v>1</v>
      </c>
      <c r="C44" s="51">
        <v>-2</v>
      </c>
      <c r="D44" s="52">
        <v>56</v>
      </c>
      <c r="E44" s="50" t="s">
        <v>28</v>
      </c>
      <c r="F44" s="53">
        <v>15.4</v>
      </c>
      <c r="G44" s="53">
        <v>15.42</v>
      </c>
      <c r="H44" s="53"/>
      <c r="I44" s="54">
        <v>3900000</v>
      </c>
      <c r="J44" s="55">
        <v>3900000</v>
      </c>
      <c r="K44" s="56" t="s">
        <v>15</v>
      </c>
    </row>
    <row r="45" spans="1:11" ht="15.75" x14ac:dyDescent="0.25">
      <c r="A45" s="50">
        <v>57</v>
      </c>
      <c r="B45" s="50">
        <v>1</v>
      </c>
      <c r="C45" s="51">
        <v>-2</v>
      </c>
      <c r="D45" s="52">
        <v>57</v>
      </c>
      <c r="E45" s="50" t="s">
        <v>28</v>
      </c>
      <c r="F45" s="53">
        <v>13.7</v>
      </c>
      <c r="G45" s="53">
        <v>13.74</v>
      </c>
      <c r="H45" s="53"/>
      <c r="I45" s="54">
        <v>3700000</v>
      </c>
      <c r="J45" s="55">
        <v>3700000</v>
      </c>
      <c r="K45" s="56" t="s">
        <v>15</v>
      </c>
    </row>
    <row r="46" spans="1:11" ht="15.75" x14ac:dyDescent="0.25">
      <c r="A46" s="50">
        <v>58</v>
      </c>
      <c r="B46" s="50">
        <v>1</v>
      </c>
      <c r="C46" s="51">
        <v>-2</v>
      </c>
      <c r="D46" s="52">
        <v>58</v>
      </c>
      <c r="E46" s="50" t="s">
        <v>28</v>
      </c>
      <c r="F46" s="53">
        <v>15.4</v>
      </c>
      <c r="G46" s="53">
        <v>15.62</v>
      </c>
      <c r="H46" s="53"/>
      <c r="I46" s="54">
        <v>3900000</v>
      </c>
      <c r="J46" s="55">
        <v>3900000</v>
      </c>
      <c r="K46" s="56" t="s">
        <v>15</v>
      </c>
    </row>
    <row r="47" spans="1:11" ht="15.75" x14ac:dyDescent="0.25">
      <c r="A47" s="50">
        <v>61</v>
      </c>
      <c r="B47" s="50">
        <v>1</v>
      </c>
      <c r="C47" s="51">
        <v>-2</v>
      </c>
      <c r="D47" s="52">
        <v>61</v>
      </c>
      <c r="E47" s="50" t="s">
        <v>28</v>
      </c>
      <c r="F47" s="53">
        <v>16.5</v>
      </c>
      <c r="G47" s="53">
        <v>15.65</v>
      </c>
      <c r="H47" s="53"/>
      <c r="I47" s="54">
        <v>4000000</v>
      </c>
      <c r="J47" s="55">
        <v>3900000</v>
      </c>
      <c r="K47" s="56" t="s">
        <v>15</v>
      </c>
    </row>
    <row r="48" spans="1:11" ht="15.75" x14ac:dyDescent="0.25">
      <c r="A48" s="50">
        <v>62</v>
      </c>
      <c r="B48" s="50">
        <v>1</v>
      </c>
      <c r="C48" s="51">
        <v>-2</v>
      </c>
      <c r="D48" s="52">
        <v>62</v>
      </c>
      <c r="E48" s="50" t="s">
        <v>28</v>
      </c>
      <c r="F48" s="53">
        <v>13.75</v>
      </c>
      <c r="G48" s="53">
        <v>13.45</v>
      </c>
      <c r="H48" s="53"/>
      <c r="I48" s="54">
        <v>3700000</v>
      </c>
      <c r="J48" s="55">
        <v>3650000</v>
      </c>
      <c r="K48" s="56" t="s">
        <v>15</v>
      </c>
    </row>
    <row r="49" spans="1:11" ht="15.75" x14ac:dyDescent="0.25">
      <c r="A49" s="50">
        <v>63</v>
      </c>
      <c r="B49" s="50">
        <v>1</v>
      </c>
      <c r="C49" s="51">
        <v>-2</v>
      </c>
      <c r="D49" s="52">
        <v>63</v>
      </c>
      <c r="E49" s="50" t="s">
        <v>28</v>
      </c>
      <c r="F49" s="53">
        <v>15.3</v>
      </c>
      <c r="G49" s="53">
        <v>15.94</v>
      </c>
      <c r="H49" s="53"/>
      <c r="I49" s="54">
        <v>3900000</v>
      </c>
      <c r="J49" s="55">
        <v>3900000</v>
      </c>
      <c r="K49" s="56" t="s">
        <v>15</v>
      </c>
    </row>
    <row r="50" spans="1:11" ht="15.75" x14ac:dyDescent="0.25">
      <c r="A50" s="50">
        <v>64</v>
      </c>
      <c r="B50" s="50">
        <v>1</v>
      </c>
      <c r="C50" s="51">
        <v>-2</v>
      </c>
      <c r="D50" s="52">
        <v>64</v>
      </c>
      <c r="E50" s="50" t="s">
        <v>28</v>
      </c>
      <c r="F50" s="53">
        <v>15.3</v>
      </c>
      <c r="G50" s="53">
        <v>15.95</v>
      </c>
      <c r="H50" s="53"/>
      <c r="I50" s="54">
        <v>3900000</v>
      </c>
      <c r="J50" s="55">
        <v>3900000</v>
      </c>
      <c r="K50" s="56" t="s">
        <v>15</v>
      </c>
    </row>
    <row r="51" spans="1:11" ht="15.75" x14ac:dyDescent="0.25">
      <c r="A51" s="50">
        <v>65</v>
      </c>
      <c r="B51" s="50">
        <v>1</v>
      </c>
      <c r="C51" s="51">
        <v>-2</v>
      </c>
      <c r="D51" s="52">
        <v>65</v>
      </c>
      <c r="E51" s="50" t="s">
        <v>28</v>
      </c>
      <c r="F51" s="53">
        <v>13.9</v>
      </c>
      <c r="G51" s="53">
        <v>13.75</v>
      </c>
      <c r="H51" s="53"/>
      <c r="I51" s="54">
        <v>3700000</v>
      </c>
      <c r="J51" s="55">
        <v>3700000</v>
      </c>
      <c r="K51" s="56" t="s">
        <v>15</v>
      </c>
    </row>
    <row r="52" spans="1:11" ht="15.75" x14ac:dyDescent="0.25">
      <c r="A52" s="50">
        <v>66</v>
      </c>
      <c r="B52" s="50">
        <v>1</v>
      </c>
      <c r="C52" s="51">
        <v>-2</v>
      </c>
      <c r="D52" s="52">
        <v>66</v>
      </c>
      <c r="E52" s="50" t="s">
        <v>28</v>
      </c>
      <c r="F52" s="53">
        <v>15.7</v>
      </c>
      <c r="G52" s="53">
        <v>14.4</v>
      </c>
      <c r="H52" s="53"/>
      <c r="I52" s="54">
        <v>3900000</v>
      </c>
      <c r="J52" s="55">
        <v>3700000</v>
      </c>
      <c r="K52" s="56" t="s">
        <v>15</v>
      </c>
    </row>
    <row r="53" spans="1:11" ht="15.75" x14ac:dyDescent="0.25">
      <c r="A53" s="50">
        <v>68</v>
      </c>
      <c r="B53" s="50">
        <v>1</v>
      </c>
      <c r="C53" s="51">
        <v>-2</v>
      </c>
      <c r="D53" s="52">
        <v>68</v>
      </c>
      <c r="E53" s="50" t="s">
        <v>28</v>
      </c>
      <c r="F53" s="53">
        <v>16.5</v>
      </c>
      <c r="G53" s="53">
        <v>16.309999999999999</v>
      </c>
      <c r="H53" s="53"/>
      <c r="I53" s="54">
        <v>4000000</v>
      </c>
      <c r="J53" s="55">
        <v>4000000</v>
      </c>
      <c r="K53" s="56" t="s">
        <v>15</v>
      </c>
    </row>
    <row r="54" spans="1:11" ht="15.75" x14ac:dyDescent="0.25">
      <c r="A54" s="50">
        <v>69</v>
      </c>
      <c r="B54" s="50">
        <v>1</v>
      </c>
      <c r="C54" s="51">
        <v>-2</v>
      </c>
      <c r="D54" s="52">
        <v>69</v>
      </c>
      <c r="E54" s="50" t="s">
        <v>28</v>
      </c>
      <c r="F54" s="53">
        <v>13.6</v>
      </c>
      <c r="G54" s="53">
        <v>14.31</v>
      </c>
      <c r="H54" s="53"/>
      <c r="I54" s="54">
        <v>3700000</v>
      </c>
      <c r="J54" s="55">
        <v>3800000</v>
      </c>
      <c r="K54" s="56" t="s">
        <v>15</v>
      </c>
    </row>
    <row r="55" spans="1:11" ht="15.75" x14ac:dyDescent="0.25">
      <c r="A55" s="50">
        <v>70</v>
      </c>
      <c r="B55" s="50">
        <v>1</v>
      </c>
      <c r="C55" s="51">
        <v>-2</v>
      </c>
      <c r="D55" s="52">
        <v>70</v>
      </c>
      <c r="E55" s="50" t="s">
        <v>28</v>
      </c>
      <c r="F55" s="53">
        <v>15</v>
      </c>
      <c r="G55" s="53">
        <v>14</v>
      </c>
      <c r="H55" s="53"/>
      <c r="I55" s="54">
        <v>3900000</v>
      </c>
      <c r="J55" s="55">
        <v>3700000</v>
      </c>
      <c r="K55" s="56" t="s">
        <v>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84"/>
  <sheetViews>
    <sheetView workbookViewId="0">
      <selection activeCell="A24" sqref="A24"/>
    </sheetView>
  </sheetViews>
  <sheetFormatPr defaultRowHeight="15.75" x14ac:dyDescent="0.25"/>
  <cols>
    <col min="2" max="2" width="1.85546875" style="61" customWidth="1"/>
    <col min="3" max="3" width="3.7109375" style="61" customWidth="1"/>
    <col min="4" max="4" width="5.42578125" style="69" customWidth="1"/>
    <col min="5" max="5" width="9.7109375" style="201" customWidth="1"/>
    <col min="6" max="6" width="5.140625" style="64" customWidth="1"/>
    <col min="7" max="7" width="7.7109375" style="64" customWidth="1"/>
    <col min="8" max="8" width="17.140625" style="64" customWidth="1"/>
    <col min="9" max="9" width="10.42578125" style="64" customWidth="1"/>
    <col min="10" max="10" width="9.140625" style="64" customWidth="1"/>
    <col min="11" max="11" width="12.7109375" style="64" customWidth="1"/>
    <col min="12" max="12" width="9.85546875" style="64" customWidth="1"/>
    <col min="13" max="13" width="7.85546875" style="64" customWidth="1"/>
    <col min="14" max="14" width="12.5703125" style="64" customWidth="1"/>
    <col min="15" max="15" width="7.28515625" style="64" customWidth="1"/>
    <col min="16" max="16" width="5.42578125" style="64" customWidth="1"/>
    <col min="17" max="17" width="19.5703125" style="64" customWidth="1"/>
    <col min="18" max="18" width="10.28515625" style="64" customWidth="1"/>
    <col min="19" max="19" width="12.42578125" style="64" customWidth="1"/>
    <col min="20" max="20" width="18.140625" style="64" customWidth="1"/>
    <col min="21" max="21" width="11.5703125" style="64" customWidth="1"/>
    <col min="22" max="22" width="13.7109375" style="64" customWidth="1"/>
    <col min="23" max="23" width="13.5703125" style="64" customWidth="1"/>
    <col min="24" max="24" width="74.5703125" customWidth="1"/>
    <col min="27" max="27" width="12" bestFit="1" customWidth="1"/>
  </cols>
  <sheetData>
    <row r="1" spans="2:27" ht="36" x14ac:dyDescent="0.55000000000000004">
      <c r="D1" s="62" t="s">
        <v>29</v>
      </c>
      <c r="E1"/>
      <c r="F1"/>
      <c r="G1"/>
      <c r="H1"/>
      <c r="I1"/>
      <c r="J1" s="63"/>
      <c r="K1"/>
      <c r="L1"/>
      <c r="Q1" s="65" t="s">
        <v>30</v>
      </c>
      <c r="R1" s="66"/>
      <c r="S1" s="66"/>
      <c r="T1" s="67"/>
      <c r="U1" s="66"/>
      <c r="X1" s="68" t="s">
        <v>30</v>
      </c>
    </row>
    <row r="2" spans="2:27" x14ac:dyDescent="0.25">
      <c r="E2"/>
      <c r="F2"/>
      <c r="G2"/>
      <c r="H2" s="70"/>
      <c r="I2"/>
      <c r="J2"/>
      <c r="K2" s="2"/>
      <c r="L2" s="2"/>
    </row>
    <row r="3" spans="2:27" ht="20.25" thickBot="1" x14ac:dyDescent="0.3">
      <c r="B3" s="71"/>
      <c r="C3" s="71"/>
      <c r="D3" s="72" t="s">
        <v>2</v>
      </c>
      <c r="E3"/>
      <c r="F3" s="1"/>
      <c r="G3" s="2"/>
      <c r="H3" s="2"/>
      <c r="I3" s="2"/>
      <c r="J3" s="2"/>
      <c r="K3" s="2"/>
      <c r="L3" s="2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</row>
    <row r="4" spans="2:27" thickBot="1" x14ac:dyDescent="0.3">
      <c r="B4" s="74"/>
      <c r="C4" s="74"/>
      <c r="D4" s="75" t="s">
        <v>31</v>
      </c>
      <c r="E4" s="76" t="s">
        <v>32</v>
      </c>
      <c r="F4" s="77"/>
      <c r="G4" s="77"/>
      <c r="H4" s="78">
        <v>1</v>
      </c>
      <c r="I4" s="77" t="s">
        <v>32</v>
      </c>
      <c r="J4" s="77"/>
      <c r="K4" s="78">
        <v>2</v>
      </c>
      <c r="L4" s="77" t="s">
        <v>32</v>
      </c>
      <c r="M4" s="77"/>
      <c r="N4" s="78">
        <v>3</v>
      </c>
      <c r="O4" s="77" t="s">
        <v>32</v>
      </c>
      <c r="P4" s="77"/>
      <c r="Q4" s="78">
        <v>4</v>
      </c>
      <c r="R4" s="77" t="s">
        <v>32</v>
      </c>
      <c r="S4" s="77"/>
      <c r="T4" s="78">
        <v>5</v>
      </c>
      <c r="U4" s="77" t="s">
        <v>32</v>
      </c>
      <c r="V4" s="77"/>
      <c r="W4" s="79">
        <v>6</v>
      </c>
    </row>
    <row r="5" spans="2:27" ht="15" x14ac:dyDescent="0.25">
      <c r="B5" s="312" t="s">
        <v>33</v>
      </c>
      <c r="C5" s="313"/>
      <c r="D5" s="318">
        <v>8</v>
      </c>
      <c r="E5" s="80"/>
      <c r="F5" s="81" t="s">
        <v>34</v>
      </c>
      <c r="G5" s="81"/>
      <c r="H5" s="82">
        <f>H6*E7</f>
        <v>0</v>
      </c>
      <c r="I5" s="80"/>
      <c r="J5" s="81" t="s">
        <v>34</v>
      </c>
      <c r="K5" s="82">
        <f>K6*I7</f>
        <v>0</v>
      </c>
      <c r="L5" s="83"/>
      <c r="M5" s="84"/>
      <c r="N5" s="85"/>
      <c r="O5" s="83"/>
      <c r="P5" s="84"/>
      <c r="Q5" s="85"/>
      <c r="R5" s="83"/>
      <c r="S5" s="84"/>
      <c r="T5" s="85"/>
      <c r="U5" s="83"/>
      <c r="V5" s="84"/>
      <c r="W5" s="85"/>
      <c r="AA5" s="86">
        <f>H5+K5+N5+Q5+T5+W5</f>
        <v>0</v>
      </c>
    </row>
    <row r="6" spans="2:27" ht="15" x14ac:dyDescent="0.25">
      <c r="B6" s="314"/>
      <c r="C6" s="315"/>
      <c r="D6" s="318" t="s">
        <v>35</v>
      </c>
      <c r="E6" s="87">
        <v>37</v>
      </c>
      <c r="F6" s="88"/>
      <c r="G6" s="88"/>
      <c r="H6" s="89"/>
      <c r="I6" s="87">
        <v>38</v>
      </c>
      <c r="J6" s="88"/>
      <c r="K6" s="89"/>
      <c r="L6" s="90"/>
      <c r="M6" s="91"/>
      <c r="N6" s="70"/>
      <c r="O6" s="90"/>
      <c r="P6" s="91"/>
      <c r="Q6" s="70"/>
      <c r="R6" s="90"/>
      <c r="S6" s="91"/>
      <c r="T6" s="70"/>
      <c r="U6" s="90"/>
      <c r="V6" s="91"/>
      <c r="W6" s="70"/>
    </row>
    <row r="7" spans="2:27" x14ac:dyDescent="0.25">
      <c r="B7" s="314"/>
      <c r="C7" s="315"/>
      <c r="D7" s="318"/>
      <c r="E7" s="92"/>
      <c r="F7" s="93"/>
      <c r="G7" s="93"/>
      <c r="H7" s="94"/>
      <c r="I7" s="92"/>
      <c r="J7" s="93"/>
      <c r="K7" s="95"/>
      <c r="L7" s="96"/>
      <c r="M7" s="97"/>
      <c r="N7" s="98"/>
      <c r="O7" s="96"/>
      <c r="P7" s="97"/>
      <c r="Q7" s="98"/>
      <c r="R7" s="96"/>
      <c r="S7" s="97"/>
      <c r="T7" s="98"/>
      <c r="U7" s="96"/>
      <c r="V7" s="97"/>
      <c r="W7" s="98"/>
      <c r="Y7" s="99">
        <f>E7+I7+L7+O7+R7+U7</f>
        <v>0</v>
      </c>
    </row>
    <row r="8" spans="2:27" ht="15" x14ac:dyDescent="0.25">
      <c r="B8" s="314"/>
      <c r="C8" s="315"/>
      <c r="D8" s="318">
        <v>7</v>
      </c>
      <c r="E8" s="100"/>
      <c r="F8" s="101" t="s">
        <v>14</v>
      </c>
      <c r="G8" s="101"/>
      <c r="H8" s="102">
        <f>H9*E10</f>
        <v>22344960</v>
      </c>
      <c r="I8" s="103"/>
      <c r="J8" s="104" t="s">
        <v>36</v>
      </c>
      <c r="K8" s="105">
        <f>K9*I10</f>
        <v>0</v>
      </c>
      <c r="L8" s="103"/>
      <c r="M8" s="104" t="s">
        <v>16</v>
      </c>
      <c r="N8" s="105">
        <f>N9*L10</f>
        <v>0</v>
      </c>
      <c r="O8" s="106"/>
      <c r="P8" s="101" t="s">
        <v>16</v>
      </c>
      <c r="Q8" s="107">
        <f>Q9*O10</f>
        <v>28006000</v>
      </c>
      <c r="R8" s="108"/>
      <c r="S8" s="104" t="s">
        <v>16</v>
      </c>
      <c r="T8" s="109">
        <f>T9*R10</f>
        <v>0</v>
      </c>
      <c r="U8" s="103"/>
      <c r="V8" s="104" t="s">
        <v>16</v>
      </c>
      <c r="W8" s="105">
        <f>W9*U10</f>
        <v>0</v>
      </c>
      <c r="AA8" s="86">
        <f>H8+K8+N8+Q8+T8+W8</f>
        <v>50350960</v>
      </c>
    </row>
    <row r="9" spans="2:27" ht="15" x14ac:dyDescent="0.25">
      <c r="B9" s="314"/>
      <c r="C9" s="315"/>
      <c r="D9" s="318" t="s">
        <v>37</v>
      </c>
      <c r="E9" s="110">
        <v>31</v>
      </c>
      <c r="F9" s="91"/>
      <c r="G9" s="91"/>
      <c r="H9" s="70">
        <f>[1]прайс!G36</f>
        <v>423200</v>
      </c>
      <c r="I9" s="111">
        <v>32</v>
      </c>
      <c r="J9" s="112"/>
      <c r="K9" s="113">
        <f>[1]прайс!G37</f>
        <v>0</v>
      </c>
      <c r="L9" s="111">
        <v>33</v>
      </c>
      <c r="M9" s="112"/>
      <c r="N9" s="113">
        <f>[1]прайс!G38</f>
        <v>0</v>
      </c>
      <c r="O9" s="114">
        <v>34</v>
      </c>
      <c r="P9" s="91"/>
      <c r="Q9" s="115">
        <f>[1]прайс!G39</f>
        <v>380000</v>
      </c>
      <c r="R9" s="111">
        <v>35</v>
      </c>
      <c r="S9" s="112"/>
      <c r="T9" s="116">
        <f>[1]прайс!G40</f>
        <v>0</v>
      </c>
      <c r="U9" s="111">
        <v>36</v>
      </c>
      <c r="V9" s="112"/>
      <c r="W9" s="113">
        <f>[1]прайс!G41</f>
        <v>0</v>
      </c>
    </row>
    <row r="10" spans="2:27" x14ac:dyDescent="0.25">
      <c r="B10" s="314"/>
      <c r="C10" s="315"/>
      <c r="D10" s="318"/>
      <c r="E10" s="117">
        <f>[1]прайс!F36</f>
        <v>52.8</v>
      </c>
      <c r="F10" s="97"/>
      <c r="G10" s="118">
        <v>0.05</v>
      </c>
      <c r="H10" s="119">
        <v>42682</v>
      </c>
      <c r="I10" s="120">
        <f>[1]прайс!F37</f>
        <v>0</v>
      </c>
      <c r="J10" s="121"/>
      <c r="K10" s="122"/>
      <c r="L10" s="120">
        <f>[1]прайс!F38</f>
        <v>0</v>
      </c>
      <c r="M10" s="121"/>
      <c r="N10" s="122"/>
      <c r="O10" s="123">
        <f>[1]прайс!F39</f>
        <v>73.7</v>
      </c>
      <c r="P10" s="124"/>
      <c r="Q10" s="125"/>
      <c r="R10" s="120">
        <f>[1]прайс!F40</f>
        <v>0</v>
      </c>
      <c r="S10" s="121"/>
      <c r="T10" s="126"/>
      <c r="U10" s="120">
        <f>[1]прайс!F41</f>
        <v>0</v>
      </c>
      <c r="V10" s="121"/>
      <c r="W10" s="122"/>
      <c r="Y10" s="99">
        <f>E10+I10+L10+O10+R10+U10</f>
        <v>126.5</v>
      </c>
    </row>
    <row r="11" spans="2:27" ht="15" x14ac:dyDescent="0.25">
      <c r="B11" s="314"/>
      <c r="C11" s="315"/>
      <c r="D11" s="318">
        <v>6</v>
      </c>
      <c r="E11" s="127"/>
      <c r="F11" s="128" t="s">
        <v>14</v>
      </c>
      <c r="G11" s="128"/>
      <c r="H11" s="129">
        <f>H12*E13</f>
        <v>0</v>
      </c>
      <c r="I11" s="127"/>
      <c r="J11" s="128" t="s">
        <v>36</v>
      </c>
      <c r="K11" s="129">
        <f>K12*I13</f>
        <v>0</v>
      </c>
      <c r="L11" s="130"/>
      <c r="M11" s="101" t="s">
        <v>16</v>
      </c>
      <c r="N11" s="102">
        <f>N12*L13</f>
        <v>26974400</v>
      </c>
      <c r="O11" s="127"/>
      <c r="P11" s="128" t="s">
        <v>16</v>
      </c>
      <c r="Q11" s="129">
        <f>Q12*O13</f>
        <v>0</v>
      </c>
      <c r="R11" s="103"/>
      <c r="S11" s="104" t="s">
        <v>16</v>
      </c>
      <c r="T11" s="105">
        <f>T12*R13</f>
        <v>0</v>
      </c>
      <c r="U11" s="127"/>
      <c r="V11" s="128" t="s">
        <v>16</v>
      </c>
      <c r="W11" s="129">
        <f>W12*U13</f>
        <v>0</v>
      </c>
      <c r="AA11" s="86">
        <f>H11+K11+N11+Q11+T11+W11</f>
        <v>26974400</v>
      </c>
    </row>
    <row r="12" spans="2:27" ht="15" x14ac:dyDescent="0.25">
      <c r="B12" s="314"/>
      <c r="C12" s="315"/>
      <c r="D12" s="318" t="s">
        <v>38</v>
      </c>
      <c r="E12" s="131">
        <v>25</v>
      </c>
      <c r="F12" s="132"/>
      <c r="G12" s="132"/>
      <c r="H12" s="133">
        <f>[1]прайс!G30</f>
        <v>0</v>
      </c>
      <c r="I12" s="131">
        <v>26</v>
      </c>
      <c r="J12" s="132"/>
      <c r="K12" s="133">
        <f>[1]прайс!G31</f>
        <v>0</v>
      </c>
      <c r="L12" s="110">
        <v>27</v>
      </c>
      <c r="M12" s="91"/>
      <c r="N12" s="70">
        <f>[1]прайс!G32</f>
        <v>368000</v>
      </c>
      <c r="O12" s="131">
        <v>28</v>
      </c>
      <c r="P12" s="132"/>
      <c r="Q12" s="133">
        <f>[1]прайс!G33</f>
        <v>0</v>
      </c>
      <c r="R12" s="111">
        <v>29</v>
      </c>
      <c r="S12" s="112"/>
      <c r="T12" s="113">
        <f>[1]прайс!G35</f>
        <v>0</v>
      </c>
      <c r="U12" s="131">
        <v>30</v>
      </c>
      <c r="V12" s="132"/>
      <c r="W12" s="133">
        <f>[1]прайс!G35</f>
        <v>0</v>
      </c>
    </row>
    <row r="13" spans="2:27" x14ac:dyDescent="0.25">
      <c r="B13" s="314"/>
      <c r="C13" s="315"/>
      <c r="D13" s="318"/>
      <c r="E13" s="134">
        <f>[1]прайс!F30</f>
        <v>0</v>
      </c>
      <c r="F13" s="135"/>
      <c r="G13" s="135"/>
      <c r="H13" s="136"/>
      <c r="I13" s="134">
        <f>[1]прайс!F31</f>
        <v>0</v>
      </c>
      <c r="J13" s="135"/>
      <c r="K13" s="137"/>
      <c r="L13" s="117">
        <f>[1]прайс!F32</f>
        <v>73.3</v>
      </c>
      <c r="M13" s="97"/>
      <c r="N13" s="138"/>
      <c r="O13" s="134">
        <f>[1]прайс!F33</f>
        <v>0</v>
      </c>
      <c r="P13" s="135"/>
      <c r="Q13" s="137"/>
      <c r="R13" s="120">
        <f>[1]прайс!F34</f>
        <v>0</v>
      </c>
      <c r="S13" s="139"/>
      <c r="T13" s="122"/>
      <c r="U13" s="140">
        <f>[1]прайс!F35</f>
        <v>0</v>
      </c>
      <c r="V13" s="141"/>
      <c r="W13" s="137"/>
      <c r="Y13" s="99">
        <f>E13+I13+L13+O13+R13+U13</f>
        <v>73.3</v>
      </c>
    </row>
    <row r="14" spans="2:27" ht="15" x14ac:dyDescent="0.25">
      <c r="B14" s="314"/>
      <c r="C14" s="315"/>
      <c r="D14" s="318">
        <v>5</v>
      </c>
      <c r="E14" s="142"/>
      <c r="F14" s="128" t="s">
        <v>14</v>
      </c>
      <c r="G14" s="128"/>
      <c r="H14" s="129">
        <f>H15*E16</f>
        <v>0</v>
      </c>
      <c r="I14" s="142"/>
      <c r="J14" s="128" t="s">
        <v>36</v>
      </c>
      <c r="K14" s="129">
        <f>K15*I16</f>
        <v>0</v>
      </c>
      <c r="L14" s="130"/>
      <c r="M14" s="101" t="s">
        <v>16</v>
      </c>
      <c r="N14" s="102">
        <f>N15*L16</f>
        <v>26385068</v>
      </c>
      <c r="O14" s="130"/>
      <c r="P14" s="101" t="s">
        <v>16</v>
      </c>
      <c r="Q14" s="102">
        <f>Q15*O16</f>
        <v>26529052</v>
      </c>
      <c r="R14" s="143"/>
      <c r="S14" s="128" t="s">
        <v>36</v>
      </c>
      <c r="T14" s="144">
        <f>T15*R16</f>
        <v>0</v>
      </c>
      <c r="U14" s="130"/>
      <c r="V14" s="101" t="s">
        <v>14</v>
      </c>
      <c r="W14" s="102">
        <f>W15*U16</f>
        <v>20666940</v>
      </c>
      <c r="X14" s="145"/>
      <c r="AA14" s="86">
        <f>H14+K14+N14+Q14+T14+W14</f>
        <v>73581060</v>
      </c>
    </row>
    <row r="15" spans="2:27" ht="15" x14ac:dyDescent="0.25">
      <c r="B15" s="314"/>
      <c r="C15" s="315"/>
      <c r="D15" s="318" t="s">
        <v>39</v>
      </c>
      <c r="E15" s="131">
        <v>19</v>
      </c>
      <c r="F15" s="132"/>
      <c r="G15" s="132"/>
      <c r="H15" s="133">
        <f>[1]прайс!G24</f>
        <v>0</v>
      </c>
      <c r="I15" s="131">
        <v>20</v>
      </c>
      <c r="J15" s="132"/>
      <c r="K15" s="133">
        <f>[1]прайс!G25</f>
        <v>0</v>
      </c>
      <c r="L15" s="110">
        <v>21</v>
      </c>
      <c r="M15" s="91"/>
      <c r="N15" s="70">
        <f>[1]прайс!G26</f>
        <v>359960</v>
      </c>
      <c r="O15" s="110">
        <v>22</v>
      </c>
      <c r="P15" s="91"/>
      <c r="Q15" s="70">
        <f>[1]прайс!G27</f>
        <v>359960</v>
      </c>
      <c r="R15" s="146">
        <v>23</v>
      </c>
      <c r="S15" s="132"/>
      <c r="T15" s="147">
        <f>[1]прайс!G28</f>
        <v>0</v>
      </c>
      <c r="U15" s="110">
        <v>24</v>
      </c>
      <c r="V15" s="91"/>
      <c r="W15" s="70">
        <f>[1]прайс!G29</f>
        <v>393656</v>
      </c>
      <c r="X15" s="145"/>
    </row>
    <row r="16" spans="2:27" ht="18" customHeight="1" x14ac:dyDescent="0.25">
      <c r="B16" s="314"/>
      <c r="C16" s="315"/>
      <c r="D16" s="318"/>
      <c r="E16" s="134">
        <f>[1]прайс!F24</f>
        <v>0</v>
      </c>
      <c r="F16" s="135"/>
      <c r="G16" s="135"/>
      <c r="H16" s="136"/>
      <c r="I16" s="134">
        <f>[1]прайс!F25</f>
        <v>0</v>
      </c>
      <c r="J16" s="135"/>
      <c r="K16" s="137"/>
      <c r="L16" s="117">
        <f>[1]прайс!F26</f>
        <v>73.3</v>
      </c>
      <c r="M16" s="97"/>
      <c r="N16" s="138"/>
      <c r="O16" s="117">
        <f>[1]прайс!F27</f>
        <v>73.7</v>
      </c>
      <c r="P16" s="97"/>
      <c r="Q16" s="138"/>
      <c r="R16" s="148">
        <f>[1]прайс!F28</f>
        <v>0</v>
      </c>
      <c r="S16" s="149"/>
      <c r="T16" s="150"/>
      <c r="U16" s="117">
        <f>[1]прайс!F29</f>
        <v>52.5</v>
      </c>
      <c r="V16" s="97"/>
      <c r="W16" s="151"/>
      <c r="X16" s="152"/>
      <c r="Y16" s="99">
        <f>E16+I16+L16+O16+R16+U16</f>
        <v>199.5</v>
      </c>
    </row>
    <row r="17" spans="2:27" s="152" customFormat="1" ht="21.75" customHeight="1" x14ac:dyDescent="0.25">
      <c r="B17" s="314"/>
      <c r="C17" s="315"/>
      <c r="D17" s="318">
        <v>4</v>
      </c>
      <c r="E17" s="142"/>
      <c r="F17" s="128" t="s">
        <v>14</v>
      </c>
      <c r="G17" s="128"/>
      <c r="H17" s="129">
        <f>H18*E19</f>
        <v>0</v>
      </c>
      <c r="I17" s="142"/>
      <c r="J17" s="128" t="s">
        <v>36</v>
      </c>
      <c r="K17" s="153">
        <f>K18*I19</f>
        <v>0</v>
      </c>
      <c r="L17" s="143"/>
      <c r="M17" s="128" t="s">
        <v>16</v>
      </c>
      <c r="N17" s="144">
        <f>N18*L19</f>
        <v>0</v>
      </c>
      <c r="O17" s="154"/>
      <c r="P17" s="128" t="s">
        <v>16</v>
      </c>
      <c r="Q17" s="129">
        <f>Q18*O19</f>
        <v>0</v>
      </c>
      <c r="R17" s="142"/>
      <c r="S17" s="128" t="s">
        <v>36</v>
      </c>
      <c r="T17" s="129">
        <f>T18*R19</f>
        <v>0</v>
      </c>
      <c r="U17" s="155"/>
      <c r="V17" s="156" t="s">
        <v>14</v>
      </c>
      <c r="W17" s="70">
        <f>W18*U19</f>
        <v>18897900</v>
      </c>
      <c r="AA17" s="86">
        <f>H17+K17+N17+Q17+T17+W17</f>
        <v>18897900</v>
      </c>
    </row>
    <row r="18" spans="2:27" s="152" customFormat="1" ht="21.75" customHeight="1" x14ac:dyDescent="0.25">
      <c r="B18" s="314"/>
      <c r="C18" s="315"/>
      <c r="D18" s="318" t="s">
        <v>40</v>
      </c>
      <c r="E18" s="131">
        <v>13</v>
      </c>
      <c r="F18" s="132"/>
      <c r="G18" s="132"/>
      <c r="H18" s="133">
        <f>[1]прайс!G18</f>
        <v>0</v>
      </c>
      <c r="I18" s="131">
        <v>14</v>
      </c>
      <c r="J18" s="141"/>
      <c r="K18" s="157">
        <f>[1]прайс!G19</f>
        <v>0</v>
      </c>
      <c r="L18" s="146">
        <v>15</v>
      </c>
      <c r="M18" s="132"/>
      <c r="N18" s="147">
        <f>[1]прайс!G20</f>
        <v>0</v>
      </c>
      <c r="O18" s="158">
        <v>16</v>
      </c>
      <c r="P18" s="132"/>
      <c r="Q18" s="133"/>
      <c r="R18" s="131">
        <v>17</v>
      </c>
      <c r="S18" s="132"/>
      <c r="T18" s="133">
        <f>[1]прайс!G22</f>
        <v>0</v>
      </c>
      <c r="U18" s="110">
        <v>18</v>
      </c>
      <c r="V18" s="91"/>
      <c r="W18" s="70">
        <f>[1]прайс!G23</f>
        <v>359960</v>
      </c>
    </row>
    <row r="19" spans="2:27" s="152" customFormat="1" ht="21.75" customHeight="1" thickBot="1" x14ac:dyDescent="0.3">
      <c r="B19" s="316"/>
      <c r="C19" s="317"/>
      <c r="D19" s="318"/>
      <c r="E19" s="134">
        <f>[1]прайс!F18</f>
        <v>0</v>
      </c>
      <c r="F19" s="141"/>
      <c r="G19" s="141"/>
      <c r="H19" s="133"/>
      <c r="I19" s="134">
        <f>[1]прайс!F19</f>
        <v>0</v>
      </c>
      <c r="J19" s="141"/>
      <c r="K19" s="141"/>
      <c r="L19" s="148">
        <f>[1]прайс!F20</f>
        <v>0</v>
      </c>
      <c r="M19" s="149"/>
      <c r="N19" s="150"/>
      <c r="O19" s="149"/>
      <c r="P19" s="141"/>
      <c r="Q19" s="159"/>
      <c r="R19" s="134">
        <f>[1]прайс!F22</f>
        <v>0</v>
      </c>
      <c r="S19" s="141"/>
      <c r="T19" s="159"/>
      <c r="U19" s="117">
        <f>[1]прайс!F23</f>
        <v>52.5</v>
      </c>
      <c r="V19" s="118">
        <v>1.4999999999999999E-2</v>
      </c>
      <c r="W19" s="119">
        <v>42682</v>
      </c>
      <c r="Y19" s="99">
        <f>E19+I19+L19+O19+R19+U19</f>
        <v>52.5</v>
      </c>
    </row>
    <row r="20" spans="2:27" s="152" customFormat="1" ht="21.75" customHeight="1" x14ac:dyDescent="0.25">
      <c r="B20" s="301" t="s">
        <v>41</v>
      </c>
      <c r="C20" s="302"/>
      <c r="D20" s="307">
        <v>3</v>
      </c>
      <c r="E20" s="130"/>
      <c r="F20" s="101" t="s">
        <v>14</v>
      </c>
      <c r="G20" s="101"/>
      <c r="H20" s="102">
        <f>H21*E22</f>
        <v>20316700</v>
      </c>
      <c r="I20" s="142"/>
      <c r="J20" s="160" t="s">
        <v>16</v>
      </c>
      <c r="K20" s="129">
        <f>K21*I22</f>
        <v>0</v>
      </c>
      <c r="L20" s="161"/>
      <c r="M20" s="162" t="s">
        <v>16</v>
      </c>
      <c r="N20" s="133">
        <f>N21*L22</f>
        <v>0</v>
      </c>
      <c r="O20" s="130"/>
      <c r="P20" s="101" t="s">
        <v>16</v>
      </c>
      <c r="Q20" s="102">
        <f>Q21*O22</f>
        <v>20908800</v>
      </c>
      <c r="R20" s="142"/>
      <c r="S20" s="128" t="s">
        <v>14</v>
      </c>
      <c r="T20" s="129">
        <f>T21*R22</f>
        <v>0</v>
      </c>
      <c r="U20" s="142"/>
      <c r="V20" s="128" t="s">
        <v>36</v>
      </c>
      <c r="W20" s="129">
        <f>W21*U22</f>
        <v>0</v>
      </c>
      <c r="AA20" s="86">
        <f>H20+K20+N20+Q20+T20+W20</f>
        <v>41225500</v>
      </c>
    </row>
    <row r="21" spans="2:27" s="152" customFormat="1" ht="21.75" customHeight="1" x14ac:dyDescent="0.25">
      <c r="B21" s="303"/>
      <c r="C21" s="304"/>
      <c r="D21" s="307"/>
      <c r="E21" s="110">
        <v>7</v>
      </c>
      <c r="F21" s="91"/>
      <c r="G21" s="91"/>
      <c r="H21" s="163">
        <f>[1]прайс!G12</f>
        <v>289000</v>
      </c>
      <c r="I21" s="131">
        <v>8</v>
      </c>
      <c r="J21" s="132"/>
      <c r="K21" s="164">
        <f>[1]прайс!G13</f>
        <v>0</v>
      </c>
      <c r="L21" s="131">
        <v>9</v>
      </c>
      <c r="M21" s="132"/>
      <c r="N21" s="164">
        <f>[1]прайс!G14</f>
        <v>0</v>
      </c>
      <c r="O21" s="110">
        <v>10</v>
      </c>
      <c r="P21" s="91"/>
      <c r="Q21" s="163">
        <f>[1]прайс!G15</f>
        <v>288000</v>
      </c>
      <c r="R21" s="131">
        <v>11</v>
      </c>
      <c r="S21" s="132"/>
      <c r="T21" s="164">
        <f>[1]прайс!G16</f>
        <v>0</v>
      </c>
      <c r="U21" s="131">
        <v>12</v>
      </c>
      <c r="V21" s="132"/>
      <c r="W21" s="164">
        <f>[1]прайс!G17</f>
        <v>0</v>
      </c>
    </row>
    <row r="22" spans="2:27" s="152" customFormat="1" ht="21.75" customHeight="1" x14ac:dyDescent="0.25">
      <c r="B22" s="303"/>
      <c r="C22" s="304"/>
      <c r="D22" s="307"/>
      <c r="E22" s="117">
        <f>[1]прайс!F12</f>
        <v>70.3</v>
      </c>
      <c r="F22" s="97"/>
      <c r="G22" s="97"/>
      <c r="H22" s="151"/>
      <c r="I22" s="134">
        <f>[1]прайс!F13</f>
        <v>0</v>
      </c>
      <c r="J22" s="135"/>
      <c r="K22" s="165"/>
      <c r="L22" s="134">
        <f>[1]прайс!F14</f>
        <v>0</v>
      </c>
      <c r="M22" s="135"/>
      <c r="N22" s="165"/>
      <c r="O22" s="117">
        <f>[1]прайс!F15</f>
        <v>72.599999999999994</v>
      </c>
      <c r="P22" s="97"/>
      <c r="Q22" s="151"/>
      <c r="R22" s="134">
        <f>[1]прайс!F16</f>
        <v>0</v>
      </c>
      <c r="S22" s="135"/>
      <c r="T22" s="165"/>
      <c r="U22" s="134">
        <f>[1]прайс!F17</f>
        <v>0</v>
      </c>
      <c r="V22" s="135"/>
      <c r="W22" s="165"/>
      <c r="Y22" s="99">
        <f>E22+I22+L22+O22+R22+U22</f>
        <v>142.89999999999998</v>
      </c>
    </row>
    <row r="23" spans="2:27" s="152" customFormat="1" ht="21.75" customHeight="1" x14ac:dyDescent="0.25">
      <c r="B23" s="303"/>
      <c r="C23" s="304"/>
      <c r="D23" s="307">
        <v>2</v>
      </c>
      <c r="E23" s="130"/>
      <c r="F23" s="101" t="s">
        <v>14</v>
      </c>
      <c r="G23" s="101"/>
      <c r="H23" s="102">
        <f>H24*E25</f>
        <v>19824600</v>
      </c>
      <c r="I23" s="130"/>
      <c r="J23" s="166" t="s">
        <v>16</v>
      </c>
      <c r="K23" s="102">
        <f>K24*I25</f>
        <v>21046900</v>
      </c>
      <c r="L23" s="130"/>
      <c r="M23" s="101" t="s">
        <v>16</v>
      </c>
      <c r="N23" s="102">
        <f>N24*L25</f>
        <v>20513000</v>
      </c>
      <c r="O23" s="130"/>
      <c r="P23" s="101" t="s">
        <v>16</v>
      </c>
      <c r="Q23" s="102">
        <f>Q24*O25</f>
        <v>20400600</v>
      </c>
      <c r="R23" s="130"/>
      <c r="S23" s="101" t="s">
        <v>14</v>
      </c>
      <c r="T23" s="102">
        <f>T24*R25</f>
        <v>14774400</v>
      </c>
      <c r="U23" s="142"/>
      <c r="V23" s="128" t="s">
        <v>36</v>
      </c>
      <c r="W23" s="129">
        <f>W24*U25</f>
        <v>0</v>
      </c>
      <c r="AA23" s="86">
        <f>H23+K23+N23+Q23+T23+W23</f>
        <v>96559500</v>
      </c>
    </row>
    <row r="24" spans="2:27" s="152" customFormat="1" ht="21.75" customHeight="1" x14ac:dyDescent="0.25">
      <c r="B24" s="303"/>
      <c r="C24" s="304"/>
      <c r="D24" s="307"/>
      <c r="E24" s="110">
        <v>1</v>
      </c>
      <c r="F24" s="91"/>
      <c r="G24" s="91"/>
      <c r="H24" s="163">
        <f>[1]прайс!G6</f>
        <v>282000</v>
      </c>
      <c r="I24" s="110">
        <v>2</v>
      </c>
      <c r="J24" s="91"/>
      <c r="K24" s="163">
        <f>[1]прайс!G7</f>
        <v>281000</v>
      </c>
      <c r="L24" s="110">
        <v>3</v>
      </c>
      <c r="M24" s="91"/>
      <c r="N24" s="163">
        <f>[1]прайс!G8</f>
        <v>281000</v>
      </c>
      <c r="O24" s="110">
        <v>4</v>
      </c>
      <c r="P24" s="91"/>
      <c r="Q24" s="163">
        <f>[1]прайс!G9</f>
        <v>281000</v>
      </c>
      <c r="R24" s="110">
        <v>5</v>
      </c>
      <c r="S24" s="91"/>
      <c r="T24" s="163">
        <f>[1]прайс!G10</f>
        <v>288000</v>
      </c>
      <c r="U24" s="131">
        <v>6</v>
      </c>
      <c r="V24" s="132"/>
      <c r="W24" s="164">
        <f>[1]прайс!G11</f>
        <v>0</v>
      </c>
    </row>
    <row r="25" spans="2:27" s="152" customFormat="1" ht="21.75" customHeight="1" thickBot="1" x14ac:dyDescent="0.3">
      <c r="B25" s="305"/>
      <c r="C25" s="306"/>
      <c r="D25" s="307"/>
      <c r="E25" s="117">
        <f>[1]прайс!F12</f>
        <v>70.3</v>
      </c>
      <c r="F25" s="97"/>
      <c r="G25" s="97"/>
      <c r="H25" s="151"/>
      <c r="I25" s="117">
        <f>[1]прайс!F7</f>
        <v>74.900000000000006</v>
      </c>
      <c r="J25" s="97"/>
      <c r="K25" s="151"/>
      <c r="L25" s="117">
        <f>[1]прайс!F8</f>
        <v>73</v>
      </c>
      <c r="M25" s="97"/>
      <c r="N25" s="151"/>
      <c r="O25" s="117">
        <f>[1]прайс!F9</f>
        <v>72.599999999999994</v>
      </c>
      <c r="P25" s="97"/>
      <c r="Q25" s="151"/>
      <c r="R25" s="117">
        <f>[1]прайс!F10</f>
        <v>51.3</v>
      </c>
      <c r="S25" s="97"/>
      <c r="T25" s="151"/>
      <c r="U25" s="134">
        <f>[1]прайс!F17</f>
        <v>0</v>
      </c>
      <c r="V25" s="135"/>
      <c r="W25" s="165"/>
      <c r="Y25" s="99">
        <f>E25+I25+L25+O25+R25+U25</f>
        <v>342.09999999999997</v>
      </c>
    </row>
    <row r="26" spans="2:27" s="152" customFormat="1" ht="23.25" customHeight="1" thickBot="1" x14ac:dyDescent="0.3">
      <c r="B26" s="61"/>
      <c r="C26" s="61"/>
      <c r="D26" s="167"/>
      <c r="E26" s="168"/>
      <c r="F26" s="169"/>
      <c r="G26" s="168"/>
      <c r="H26" s="169"/>
      <c r="I26" s="170" t="s">
        <v>42</v>
      </c>
      <c r="J26" s="169"/>
      <c r="K26" s="169"/>
      <c r="L26" s="169"/>
      <c r="M26" s="169"/>
      <c r="N26" s="171">
        <f>I28*N27</f>
        <v>60576000</v>
      </c>
      <c r="O26" s="169"/>
      <c r="P26" s="172"/>
      <c r="Q26" s="173"/>
      <c r="R26" s="174"/>
      <c r="S26" s="175"/>
      <c r="T26" s="173"/>
      <c r="U26" s="175"/>
      <c r="V26" s="175"/>
      <c r="W26" s="173"/>
    </row>
    <row r="27" spans="2:27" s="152" customFormat="1" ht="23.25" customHeight="1" x14ac:dyDescent="0.25">
      <c r="B27" s="176"/>
      <c r="C27" s="176"/>
      <c r="D27" s="177">
        <v>1</v>
      </c>
      <c r="E27" s="178"/>
      <c r="F27" s="179"/>
      <c r="G27" s="178"/>
      <c r="H27" s="179"/>
      <c r="I27" s="179"/>
      <c r="J27" s="179"/>
      <c r="K27" s="179"/>
      <c r="L27" s="179"/>
      <c r="M27" s="179"/>
      <c r="N27" s="180">
        <v>320000</v>
      </c>
      <c r="O27" s="179"/>
      <c r="P27" s="138"/>
      <c r="Q27" s="138"/>
      <c r="R27" s="178"/>
      <c r="S27" s="179"/>
      <c r="T27" s="138"/>
      <c r="U27" s="179"/>
      <c r="V27" s="179"/>
      <c r="W27" s="138"/>
    </row>
    <row r="28" spans="2:27" s="152" customFormat="1" ht="23.25" customHeight="1" thickBot="1" x14ac:dyDescent="0.3">
      <c r="B28" s="176"/>
      <c r="C28" s="176"/>
      <c r="D28" s="181"/>
      <c r="E28" s="182"/>
      <c r="F28" s="183"/>
      <c r="G28" s="182"/>
      <c r="H28" s="183"/>
      <c r="I28" s="184">
        <v>189.3</v>
      </c>
      <c r="J28" s="183"/>
      <c r="K28" s="183"/>
      <c r="L28" s="183"/>
      <c r="M28" s="183"/>
      <c r="N28" s="183"/>
      <c r="O28" s="183"/>
      <c r="P28" s="185"/>
      <c r="Q28" s="185"/>
      <c r="R28" s="182"/>
      <c r="S28" s="183"/>
      <c r="T28" s="185"/>
      <c r="U28" s="183"/>
      <c r="V28" s="183"/>
      <c r="W28" s="185"/>
    </row>
    <row r="29" spans="2:27" s="152" customFormat="1" ht="23.25" customHeight="1" x14ac:dyDescent="0.25">
      <c r="B29" s="176"/>
      <c r="C29" s="176"/>
      <c r="D29" s="186"/>
      <c r="E29" s="187" t="s">
        <v>42</v>
      </c>
      <c r="F29" s="179"/>
      <c r="G29" s="179"/>
      <c r="H29" s="188">
        <f>H30*E31</f>
        <v>83488000</v>
      </c>
      <c r="I29" s="189"/>
      <c r="J29" s="138"/>
      <c r="K29" s="178"/>
      <c r="L29" s="187" t="s">
        <v>42</v>
      </c>
      <c r="M29" s="179"/>
      <c r="N29" s="179"/>
      <c r="O29" s="179"/>
      <c r="P29" s="179"/>
      <c r="Q29" s="178"/>
      <c r="R29" s="178"/>
      <c r="S29" s="179"/>
      <c r="T29" s="179"/>
      <c r="U29" s="190"/>
      <c r="V29" s="191"/>
      <c r="W29" s="192"/>
    </row>
    <row r="30" spans="2:27" s="152" customFormat="1" ht="23.25" customHeight="1" x14ac:dyDescent="0.25">
      <c r="B30" s="176"/>
      <c r="C30" s="176"/>
      <c r="D30" s="193" t="s">
        <v>43</v>
      </c>
      <c r="E30" s="194"/>
      <c r="F30" s="179"/>
      <c r="G30" s="179"/>
      <c r="H30" s="180">
        <v>320000</v>
      </c>
      <c r="I30" s="189"/>
      <c r="J30" s="138"/>
      <c r="K30" s="178"/>
      <c r="L30" s="178"/>
      <c r="M30" s="179"/>
      <c r="N30" s="179"/>
      <c r="O30" s="179"/>
      <c r="P30" s="179"/>
      <c r="Q30" s="178"/>
      <c r="R30" s="178"/>
      <c r="S30" s="179"/>
      <c r="T30" s="179"/>
      <c r="U30" s="178"/>
      <c r="V30" s="179"/>
      <c r="W30" s="138"/>
    </row>
    <row r="31" spans="2:27" s="152" customFormat="1" ht="23.25" customHeight="1" thickBot="1" x14ac:dyDescent="0.3">
      <c r="B31" s="176"/>
      <c r="C31" s="176"/>
      <c r="D31" s="195"/>
      <c r="E31" s="196">
        <v>260.89999999999998</v>
      </c>
      <c r="F31" s="183"/>
      <c r="G31" s="183"/>
      <c r="H31" s="183"/>
      <c r="I31" s="197"/>
      <c r="J31" s="185"/>
      <c r="K31" s="182"/>
      <c r="L31" s="182"/>
      <c r="M31" s="183"/>
      <c r="N31" s="183"/>
      <c r="O31" s="183"/>
      <c r="P31" s="183"/>
      <c r="Q31" s="182"/>
      <c r="R31" s="182"/>
      <c r="S31" s="183"/>
      <c r="T31" s="183"/>
      <c r="U31" s="182"/>
      <c r="V31" s="183"/>
      <c r="W31" s="185"/>
    </row>
    <row r="32" spans="2:27" s="152" customFormat="1" ht="23.25" customHeight="1" x14ac:dyDescent="0.25">
      <c r="B32" s="198"/>
      <c r="C32" s="198"/>
      <c r="D32" s="199"/>
      <c r="E32" s="200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</row>
    <row r="33" spans="8:27" ht="16.5" hidden="1" thickBot="1" x14ac:dyDescent="0.3">
      <c r="T33" s="66" t="s">
        <v>44</v>
      </c>
    </row>
    <row r="34" spans="8:27" ht="16.5" hidden="1" thickBot="1" x14ac:dyDescent="0.3">
      <c r="Q34"/>
      <c r="R34" s="202" t="s">
        <v>45</v>
      </c>
      <c r="S34" s="202" t="s">
        <v>46</v>
      </c>
      <c r="T34" s="202" t="s">
        <v>47</v>
      </c>
      <c r="U34" s="203" t="s">
        <v>48</v>
      </c>
      <c r="Y34" s="204">
        <f>Y7+Y10+Y13+Y16+Y19+Y22+Y25</f>
        <v>936.8</v>
      </c>
      <c r="AA34" s="205">
        <f>AA23+AA20+AA17+AA14+AA11+AA8+AA5</f>
        <v>307589320</v>
      </c>
    </row>
    <row r="35" spans="8:27" ht="16.5" hidden="1" thickBot="1" x14ac:dyDescent="0.3">
      <c r="H35" s="206" t="s">
        <v>49</v>
      </c>
      <c r="I35" s="206" t="s">
        <v>15</v>
      </c>
      <c r="J35" s="206" t="s">
        <v>50</v>
      </c>
      <c r="K35" s="308" t="s">
        <v>51</v>
      </c>
      <c r="L35" s="309"/>
      <c r="Q35" s="207" t="s">
        <v>52</v>
      </c>
      <c r="R35" s="208">
        <f>R42+R49</f>
        <v>10</v>
      </c>
      <c r="S35" s="209">
        <f>S42+S49</f>
        <v>559.4</v>
      </c>
      <c r="T35" s="54">
        <f>T42+T49</f>
        <v>162954800</v>
      </c>
      <c r="U35" s="210">
        <f>T35/S35</f>
        <v>291302.82445477298</v>
      </c>
    </row>
    <row r="36" spans="8:27" ht="16.5" hidden="1" thickBot="1" x14ac:dyDescent="0.3">
      <c r="H36" s="211"/>
      <c r="I36" s="212"/>
      <c r="J36" s="213"/>
      <c r="K36" s="310"/>
      <c r="L36" s="311"/>
      <c r="Q36" s="214" t="s">
        <v>53</v>
      </c>
      <c r="R36" s="208">
        <f t="shared" ref="R36:T38" si="0">R43+R50</f>
        <v>17</v>
      </c>
      <c r="S36" s="209">
        <f t="shared" si="0"/>
        <v>1281.7</v>
      </c>
      <c r="T36" s="54">
        <f t="shared" si="0"/>
        <v>361374500</v>
      </c>
      <c r="U36" s="210">
        <f>T36/S36</f>
        <v>281949.36412577046</v>
      </c>
    </row>
    <row r="37" spans="8:27" ht="16.5" hidden="1" thickBot="1" x14ac:dyDescent="0.3">
      <c r="Q37" s="215" t="s">
        <v>54</v>
      </c>
      <c r="R37" s="208">
        <f t="shared" si="0"/>
        <v>3</v>
      </c>
      <c r="S37" s="209">
        <f t="shared" si="0"/>
        <v>316.20000000000005</v>
      </c>
      <c r="T37" s="54">
        <f t="shared" si="0"/>
        <v>85974000</v>
      </c>
      <c r="U37" s="210">
        <f>T37/S37</f>
        <v>271897.53320683108</v>
      </c>
    </row>
    <row r="38" spans="8:27" ht="16.5" hidden="1" thickBot="1" x14ac:dyDescent="0.3">
      <c r="Q38"/>
      <c r="R38" s="208">
        <f t="shared" si="0"/>
        <v>0</v>
      </c>
      <c r="S38" s="209">
        <f t="shared" si="0"/>
        <v>0</v>
      </c>
      <c r="T38" s="54">
        <f t="shared" si="0"/>
        <v>0</v>
      </c>
      <c r="U38" s="210">
        <f>SUMIF($F$6:$F$48,Q38,$I$6:$I$48)</f>
        <v>0</v>
      </c>
    </row>
    <row r="39" spans="8:27" ht="16.5" hidden="1" thickBot="1" x14ac:dyDescent="0.3">
      <c r="H39" s="216"/>
      <c r="Q39"/>
      <c r="R39" s="217">
        <f>R35+R36+R37+R38</f>
        <v>30</v>
      </c>
      <c r="S39" s="218">
        <f>S46+S53</f>
        <v>2157.3000000000002</v>
      </c>
      <c r="T39" s="219">
        <f>T46+T53</f>
        <v>610303300</v>
      </c>
      <c r="U39" s="219">
        <f>T39/S39</f>
        <v>282901.45088768366</v>
      </c>
    </row>
    <row r="40" spans="8:27" ht="16.5" hidden="1" thickBot="1" x14ac:dyDescent="0.3">
      <c r="Q40"/>
      <c r="R40"/>
      <c r="S40"/>
      <c r="T40"/>
      <c r="U40"/>
    </row>
    <row r="41" spans="8:27" ht="16.5" hidden="1" thickBot="1" x14ac:dyDescent="0.3">
      <c r="Q41"/>
      <c r="R41" s="220" t="s">
        <v>45</v>
      </c>
      <c r="S41" s="221" t="s">
        <v>46</v>
      </c>
      <c r="T41" s="220" t="s">
        <v>47</v>
      </c>
      <c r="U41" s="222" t="s">
        <v>48</v>
      </c>
    </row>
    <row r="42" spans="8:27" ht="16.5" hidden="1" thickBot="1" x14ac:dyDescent="0.3">
      <c r="Q42" s="223" t="s">
        <v>52</v>
      </c>
      <c r="R42" s="208">
        <v>4</v>
      </c>
      <c r="S42" s="224">
        <v>243.2</v>
      </c>
      <c r="T42" s="54">
        <v>58599800</v>
      </c>
      <c r="U42" s="210">
        <f>T42/S42</f>
        <v>240953.125</v>
      </c>
    </row>
    <row r="43" spans="8:27" ht="16.5" hidden="1" thickBot="1" x14ac:dyDescent="0.3">
      <c r="Q43" s="225" t="s">
        <v>53</v>
      </c>
      <c r="R43" s="208">
        <v>6</v>
      </c>
      <c r="S43" s="224">
        <v>441</v>
      </c>
      <c r="T43" s="54">
        <v>103855500</v>
      </c>
      <c r="U43" s="210">
        <f t="shared" ref="U43" si="1">T43/S43</f>
        <v>235500</v>
      </c>
    </row>
    <row r="44" spans="8:27" ht="16.5" hidden="1" thickBot="1" x14ac:dyDescent="0.3">
      <c r="Q44" s="226" t="s">
        <v>54</v>
      </c>
      <c r="R44" s="208">
        <v>1</v>
      </c>
      <c r="S44" s="224">
        <v>97.4</v>
      </c>
      <c r="T44" s="54">
        <v>21428000</v>
      </c>
      <c r="U44" s="210">
        <f>T44/S44</f>
        <v>220000</v>
      </c>
    </row>
    <row r="45" spans="8:27" ht="16.5" hidden="1" thickBot="1" x14ac:dyDescent="0.3">
      <c r="Q45"/>
      <c r="R45" s="227">
        <f>COUNTIFS($C$6:$C$48,$C$6,$F$6:$F$48,Q45)</f>
        <v>0</v>
      </c>
      <c r="S45" s="224">
        <f>SUMIFS($G$6:$G$48,$F$6:$F$48,Q45,$C$6:$C$48,#REF!)</f>
        <v>0</v>
      </c>
      <c r="T45" s="227">
        <v>0</v>
      </c>
      <c r="U45" s="210">
        <f>SUMIFS($I$6:$I$48,$F$6:$F$48,Q45,$C$6:$C$48,$C$6)</f>
        <v>0</v>
      </c>
    </row>
    <row r="46" spans="8:27" ht="16.5" hidden="1" thickBot="1" x14ac:dyDescent="0.3">
      <c r="Q46"/>
      <c r="R46" s="228">
        <f>R42+R43+R44+R45</f>
        <v>11</v>
      </c>
      <c r="S46" s="229">
        <f>S42+S43+S44+S45</f>
        <v>781.6</v>
      </c>
      <c r="T46" s="230">
        <f>T42+T43+T44+T45</f>
        <v>183883300</v>
      </c>
      <c r="U46" s="231">
        <f>T46/S46</f>
        <v>235265.22517911973</v>
      </c>
    </row>
    <row r="47" spans="8:27" ht="16.5" hidden="1" thickBot="1" x14ac:dyDescent="0.3">
      <c r="Q47"/>
      <c r="R47"/>
      <c r="S47"/>
      <c r="T47"/>
      <c r="U47"/>
    </row>
    <row r="48" spans="8:27" ht="16.5" hidden="1" thickBot="1" x14ac:dyDescent="0.3">
      <c r="Q48"/>
      <c r="R48" s="232" t="s">
        <v>45</v>
      </c>
      <c r="S48" s="233" t="s">
        <v>46</v>
      </c>
      <c r="T48" s="232" t="s">
        <v>55</v>
      </c>
      <c r="U48" s="234" t="s">
        <v>47</v>
      </c>
    </row>
    <row r="49" spans="8:23" ht="16.5" hidden="1" thickBot="1" x14ac:dyDescent="0.3">
      <c r="Q49" s="235" t="s">
        <v>52</v>
      </c>
      <c r="R49" s="208">
        <v>6</v>
      </c>
      <c r="S49" s="224">
        <v>316.2</v>
      </c>
      <c r="T49" s="54">
        <v>104355000</v>
      </c>
      <c r="U49" s="54">
        <f>T49/S49</f>
        <v>330028.46299810248</v>
      </c>
    </row>
    <row r="50" spans="8:23" ht="16.5" hidden="1" thickBot="1" x14ac:dyDescent="0.3">
      <c r="Q50" s="236" t="s">
        <v>53</v>
      </c>
      <c r="R50" s="208">
        <v>11</v>
      </c>
      <c r="S50" s="224">
        <v>840.7</v>
      </c>
      <c r="T50" s="54">
        <v>257519000</v>
      </c>
      <c r="U50" s="210">
        <f>T50/S50</f>
        <v>306314.97561555845</v>
      </c>
    </row>
    <row r="51" spans="8:23" ht="16.5" hidden="1" thickBot="1" x14ac:dyDescent="0.3">
      <c r="Q51" s="236" t="s">
        <v>54</v>
      </c>
      <c r="R51" s="208">
        <v>2</v>
      </c>
      <c r="S51" s="224">
        <v>218.8</v>
      </c>
      <c r="T51" s="54">
        <v>64546000</v>
      </c>
      <c r="U51" s="210">
        <f>T51/S51</f>
        <v>295000</v>
      </c>
    </row>
    <row r="52" spans="8:23" ht="16.5" hidden="1" thickBot="1" x14ac:dyDescent="0.3">
      <c r="Q52" s="237" t="s">
        <v>56</v>
      </c>
      <c r="R52" s="208">
        <f>COUNTIFS($F$6:$F$48,Q52,$C$6:$C$48,$C$18)</f>
        <v>0</v>
      </c>
      <c r="S52" s="224">
        <f>SUMIFS($G$6:$G$48,$F$6:$F$48,Q52,$C$6:$C$48,#REF!)</f>
        <v>0</v>
      </c>
      <c r="T52" s="54">
        <v>0</v>
      </c>
      <c r="U52" s="210">
        <f>SUMIFS($I$6:$I$48,$F$6:$F$48,Q52,$C$6:$C$48,$C$18)</f>
        <v>0</v>
      </c>
    </row>
    <row r="53" spans="8:23" ht="16.5" hidden="1" thickBot="1" x14ac:dyDescent="0.3">
      <c r="Q53"/>
      <c r="R53" s="238">
        <f>R49+R50+R51+R52</f>
        <v>19</v>
      </c>
      <c r="S53" s="239">
        <f>S49+S50+S51+S52</f>
        <v>1375.7</v>
      </c>
      <c r="T53" s="240">
        <f>T49+T50+T51+T52</f>
        <v>426420000</v>
      </c>
      <c r="U53" s="241">
        <f>T53/S53</f>
        <v>309965.83557461656</v>
      </c>
    </row>
    <row r="54" spans="8:23" ht="16.5" hidden="1" thickBot="1" x14ac:dyDescent="0.3"/>
    <row r="55" spans="8:23" ht="16.5" hidden="1" thickBot="1" x14ac:dyDescent="0.3"/>
    <row r="56" spans="8:23" ht="16.5" hidden="1" thickBot="1" x14ac:dyDescent="0.3"/>
    <row r="57" spans="8:23" hidden="1" x14ac:dyDescent="0.25">
      <c r="Q57" s="242"/>
      <c r="R57" s="243"/>
      <c r="S57" s="220" t="s">
        <v>8</v>
      </c>
      <c r="T57" s="220" t="s">
        <v>45</v>
      </c>
      <c r="U57" s="221" t="s">
        <v>46</v>
      </c>
      <c r="V57" s="222" t="s">
        <v>48</v>
      </c>
      <c r="W57" s="222" t="s">
        <v>47</v>
      </c>
    </row>
    <row r="58" spans="8:23" hidden="1" x14ac:dyDescent="0.25">
      <c r="H58" s="206" t="s">
        <v>49</v>
      </c>
      <c r="I58" s="206" t="s">
        <v>15</v>
      </c>
      <c r="J58" s="206" t="s">
        <v>50</v>
      </c>
      <c r="K58" s="244" t="s">
        <v>51</v>
      </c>
      <c r="L58" s="245"/>
      <c r="M58" s="246" t="s">
        <v>57</v>
      </c>
      <c r="Q58" s="247" t="s">
        <v>58</v>
      </c>
      <c r="R58" s="248"/>
      <c r="S58" s="208" t="s">
        <v>14</v>
      </c>
      <c r="T58" s="208">
        <v>3</v>
      </c>
      <c r="U58" s="224">
        <v>191.9</v>
      </c>
      <c r="V58" s="54">
        <v>45774800</v>
      </c>
      <c r="W58" s="210">
        <v>238534.65346534652</v>
      </c>
    </row>
    <row r="59" spans="8:23" hidden="1" x14ac:dyDescent="0.25">
      <c r="H59" s="211"/>
      <c r="I59" s="212"/>
      <c r="J59" s="249"/>
      <c r="K59" s="250"/>
      <c r="L59" s="251"/>
      <c r="M59" s="252"/>
      <c r="Q59" s="253"/>
      <c r="R59" s="254"/>
      <c r="S59" s="208" t="s">
        <v>16</v>
      </c>
      <c r="T59" s="208">
        <v>4</v>
      </c>
      <c r="U59" s="224">
        <v>293.5</v>
      </c>
      <c r="V59" s="54">
        <v>68750500</v>
      </c>
      <c r="W59" s="210">
        <v>234243.6115843271</v>
      </c>
    </row>
    <row r="60" spans="8:23" ht="16.5" hidden="1" thickBot="1" x14ac:dyDescent="0.3">
      <c r="Q60" s="255"/>
      <c r="R60" s="256"/>
      <c r="S60" s="257"/>
      <c r="T60" s="228">
        <v>7</v>
      </c>
      <c r="U60" s="258">
        <v>485.4</v>
      </c>
      <c r="V60" s="230">
        <v>114525300</v>
      </c>
      <c r="W60" s="259">
        <v>235940.04944375774</v>
      </c>
    </row>
    <row r="61" spans="8:23" ht="16.5" hidden="1" thickBot="1" x14ac:dyDescent="0.3">
      <c r="Q61"/>
      <c r="R61"/>
      <c r="S61"/>
      <c r="T61"/>
      <c r="U61"/>
      <c r="V61"/>
      <c r="W61"/>
    </row>
    <row r="62" spans="8:23" ht="16.5" hidden="1" thickBot="1" x14ac:dyDescent="0.3">
      <c r="H62" s="260" t="s">
        <v>59</v>
      </c>
      <c r="I62" s="261"/>
      <c r="J62" s="261"/>
      <c r="K62" s="261"/>
      <c r="L62" s="262"/>
      <c r="Q62"/>
      <c r="R62"/>
      <c r="S62"/>
      <c r="T62"/>
      <c r="U62"/>
      <c r="V62"/>
      <c r="W62"/>
    </row>
    <row r="63" spans="8:23" ht="16.5" hidden="1" thickBot="1" x14ac:dyDescent="0.3">
      <c r="H63" s="263" t="s">
        <v>60</v>
      </c>
      <c r="I63" s="263" t="s">
        <v>61</v>
      </c>
      <c r="J63" s="263" t="s">
        <v>62</v>
      </c>
      <c r="K63" s="263" t="s">
        <v>63</v>
      </c>
      <c r="L63" s="263" t="s">
        <v>64</v>
      </c>
      <c r="Q63"/>
      <c r="R63"/>
      <c r="S63"/>
      <c r="T63"/>
      <c r="U63"/>
      <c r="V63"/>
      <c r="W63"/>
    </row>
    <row r="64" spans="8:23" ht="16.5" hidden="1" thickBot="1" x14ac:dyDescent="0.3">
      <c r="H64" s="264">
        <v>70</v>
      </c>
      <c r="I64" s="264">
        <v>14</v>
      </c>
      <c r="J64" s="264">
        <v>0</v>
      </c>
      <c r="K64" s="264">
        <v>3</v>
      </c>
      <c r="L64" s="264">
        <v>53</v>
      </c>
      <c r="Q64" s="242"/>
      <c r="R64" s="243"/>
      <c r="S64" s="232" t="s">
        <v>8</v>
      </c>
      <c r="T64" s="232" t="s">
        <v>45</v>
      </c>
      <c r="U64" s="233" t="s">
        <v>46</v>
      </c>
      <c r="V64" s="234" t="s">
        <v>48</v>
      </c>
      <c r="W64" s="234" t="s">
        <v>47</v>
      </c>
    </row>
    <row r="65" spans="5:23" hidden="1" x14ac:dyDescent="0.25">
      <c r="Q65" s="265" t="s">
        <v>65</v>
      </c>
      <c r="R65" s="266"/>
      <c r="S65" s="208" t="s">
        <v>14</v>
      </c>
      <c r="T65" s="208">
        <v>4</v>
      </c>
      <c r="U65" s="224">
        <v>210.60000000000002</v>
      </c>
      <c r="V65" s="54">
        <v>71091000</v>
      </c>
      <c r="W65" s="210">
        <v>337564.1025641025</v>
      </c>
    </row>
    <row r="66" spans="5:23" ht="16.5" hidden="1" x14ac:dyDescent="0.25">
      <c r="H66" s="296" t="s">
        <v>1</v>
      </c>
      <c r="I66" s="297"/>
      <c r="J66" s="298"/>
      <c r="Q66" s="267"/>
      <c r="R66" s="268"/>
      <c r="S66" s="208" t="s">
        <v>16</v>
      </c>
      <c r="T66" s="208">
        <v>11</v>
      </c>
      <c r="U66" s="224">
        <v>832.2</v>
      </c>
      <c r="V66" s="54">
        <v>254147000</v>
      </c>
      <c r="W66" s="210">
        <v>305391.73275654891</v>
      </c>
    </row>
    <row r="67" spans="5:23" hidden="1" x14ac:dyDescent="0.25">
      <c r="H67" s="299" t="s">
        <v>66</v>
      </c>
      <c r="I67" s="299"/>
      <c r="J67" s="299"/>
      <c r="Q67" s="269"/>
      <c r="R67" s="270"/>
      <c r="S67" s="208" t="s">
        <v>36</v>
      </c>
      <c r="T67" s="208">
        <v>2</v>
      </c>
      <c r="U67" s="224">
        <v>218.8</v>
      </c>
      <c r="V67" s="54">
        <v>64546000</v>
      </c>
      <c r="W67" s="210">
        <v>295000</v>
      </c>
    </row>
    <row r="68" spans="5:23" ht="16.5" hidden="1" thickBot="1" x14ac:dyDescent="0.3">
      <c r="H68" s="300"/>
      <c r="I68" s="300"/>
      <c r="J68" s="300"/>
      <c r="Q68" s="255"/>
      <c r="R68" s="256"/>
      <c r="S68" s="271"/>
      <c r="T68" s="238">
        <v>17</v>
      </c>
      <c r="U68" s="272">
        <v>1261.6000000000001</v>
      </c>
      <c r="V68" s="240">
        <v>389784000</v>
      </c>
      <c r="W68" s="273">
        <v>308960.05072923267</v>
      </c>
    </row>
    <row r="69" spans="5:23" hidden="1" x14ac:dyDescent="0.25"/>
    <row r="70" spans="5:23" hidden="1" x14ac:dyDescent="0.25"/>
    <row r="71" spans="5:23" hidden="1" x14ac:dyDescent="0.25"/>
    <row r="72" spans="5:23" hidden="1" x14ac:dyDescent="0.25"/>
    <row r="73" spans="5:23" hidden="1" x14ac:dyDescent="0.25"/>
    <row r="74" spans="5:23" hidden="1" x14ac:dyDescent="0.25"/>
    <row r="75" spans="5:23" hidden="1" x14ac:dyDescent="0.25"/>
    <row r="76" spans="5:23" hidden="1" x14ac:dyDescent="0.25"/>
    <row r="77" spans="5:23" hidden="1" x14ac:dyDescent="0.25"/>
    <row r="78" spans="5:23" ht="16.5" hidden="1" thickBot="1" x14ac:dyDescent="0.3"/>
    <row r="79" spans="5:23" hidden="1" x14ac:dyDescent="0.25">
      <c r="E79"/>
      <c r="F79" s="202" t="s">
        <v>45</v>
      </c>
      <c r="G79" s="274" t="s">
        <v>46</v>
      </c>
      <c r="H79" s="202" t="s">
        <v>55</v>
      </c>
      <c r="I79" s="203" t="s">
        <v>47</v>
      </c>
      <c r="Q79" s="275"/>
      <c r="R79" s="276" t="s">
        <v>45</v>
      </c>
      <c r="S79" s="277" t="s">
        <v>46</v>
      </c>
      <c r="T79" s="276" t="s">
        <v>55</v>
      </c>
      <c r="U79" s="278" t="s">
        <v>47</v>
      </c>
      <c r="V79" s="279">
        <f>V60+V68</f>
        <v>504309300</v>
      </c>
      <c r="W79" s="64" t="e">
        <f>V79/U79</f>
        <v>#VALUE!</v>
      </c>
    </row>
    <row r="80" spans="5:23" hidden="1" x14ac:dyDescent="0.25">
      <c r="E80" s="207" t="s">
        <v>52</v>
      </c>
      <c r="F80" s="208">
        <v>6</v>
      </c>
      <c r="G80" s="224">
        <v>350</v>
      </c>
      <c r="H80" s="54">
        <v>101115800</v>
      </c>
      <c r="I80" s="54">
        <f>H80/G80</f>
        <v>288902.28571428574</v>
      </c>
      <c r="Q80" s="280" t="s">
        <v>52</v>
      </c>
      <c r="R80" s="281">
        <v>6</v>
      </c>
      <c r="S80" s="282">
        <v>350</v>
      </c>
      <c r="T80" s="283">
        <v>101115800</v>
      </c>
      <c r="U80" s="283">
        <f>T80/S80</f>
        <v>288902.28571428574</v>
      </c>
    </row>
    <row r="81" spans="5:21" hidden="1" x14ac:dyDescent="0.25">
      <c r="E81" s="214" t="s">
        <v>53</v>
      </c>
      <c r="F81" s="208">
        <v>17</v>
      </c>
      <c r="G81" s="224">
        <v>1282.8</v>
      </c>
      <c r="H81" s="54">
        <v>366205700</v>
      </c>
      <c r="I81" s="210">
        <f>H81/G81</f>
        <v>285473.72934206424</v>
      </c>
      <c r="Q81" s="284" t="s">
        <v>53</v>
      </c>
      <c r="R81" s="281">
        <v>17</v>
      </c>
      <c r="S81" s="282">
        <v>1282.8</v>
      </c>
      <c r="T81" s="283">
        <v>366205700</v>
      </c>
      <c r="U81" s="285">
        <f>T81/S81</f>
        <v>285473.72934206424</v>
      </c>
    </row>
    <row r="82" spans="5:21" hidden="1" x14ac:dyDescent="0.25">
      <c r="E82" s="215" t="s">
        <v>54</v>
      </c>
      <c r="F82" s="208">
        <v>3</v>
      </c>
      <c r="G82" s="224">
        <v>330</v>
      </c>
      <c r="H82" s="54">
        <v>95126000</v>
      </c>
      <c r="I82" s="210">
        <f>H82/G82</f>
        <v>288260.60606060608</v>
      </c>
      <c r="Q82" s="286" t="s">
        <v>54</v>
      </c>
      <c r="R82" s="281">
        <v>3</v>
      </c>
      <c r="S82" s="282">
        <v>330</v>
      </c>
      <c r="T82" s="283">
        <v>95126000</v>
      </c>
      <c r="U82" s="285">
        <f>T82/S82</f>
        <v>288260.60606060608</v>
      </c>
    </row>
    <row r="83" spans="5:21" hidden="1" x14ac:dyDescent="0.25">
      <c r="E83" s="237" t="s">
        <v>56</v>
      </c>
      <c r="F83" s="208"/>
      <c r="G83" s="224"/>
      <c r="H83" s="54"/>
      <c r="I83" s="210">
        <f>SUMIFS($I$6:$I$48,$F$6:$F$48,E83,$C$6:$C$48,$C$18)</f>
        <v>0</v>
      </c>
      <c r="Q83" s="287" t="s">
        <v>56</v>
      </c>
      <c r="R83" s="281"/>
      <c r="S83" s="282"/>
      <c r="T83" s="283"/>
      <c r="U83" s="285">
        <f>SUMIFS($I$6:$I$48,$F$6:$F$48,Q83,$C$6:$C$48,$C$18)</f>
        <v>0</v>
      </c>
    </row>
    <row r="84" spans="5:21" ht="16.5" hidden="1" thickBot="1" x14ac:dyDescent="0.3">
      <c r="E84"/>
      <c r="F84" s="288">
        <f>F80+F81+F82+F83</f>
        <v>26</v>
      </c>
      <c r="G84" s="289">
        <f>G80+G81+G82+G83</f>
        <v>1962.8</v>
      </c>
      <c r="H84" s="290">
        <f>H80+H81+H82+H83</f>
        <v>562447500</v>
      </c>
      <c r="I84" s="291">
        <f>H84/G84</f>
        <v>286553.64785001019</v>
      </c>
      <c r="Q84" s="275"/>
      <c r="R84" s="292">
        <f>R80+R81+R82+R83</f>
        <v>26</v>
      </c>
      <c r="S84" s="293">
        <f>S80+S81+S82+S83</f>
        <v>1962.8</v>
      </c>
      <c r="T84" s="294">
        <f>T80+T81+T82+T83</f>
        <v>562447500</v>
      </c>
      <c r="U84" s="295">
        <f>T84/S84</f>
        <v>286553.64785001019</v>
      </c>
    </row>
  </sheetData>
  <mergeCells count="13">
    <mergeCell ref="B5:C19"/>
    <mergeCell ref="D5:D7"/>
    <mergeCell ref="D8:D10"/>
    <mergeCell ref="D11:D13"/>
    <mergeCell ref="D14:D16"/>
    <mergeCell ref="D17:D19"/>
    <mergeCell ref="H67:J68"/>
    <mergeCell ref="B20:C25"/>
    <mergeCell ref="D20:D22"/>
    <mergeCell ref="D23:D25"/>
    <mergeCell ref="K35:L35"/>
    <mergeCell ref="K36:L36"/>
    <mergeCell ref="H66:J6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Прайс КВ</vt:lpstr>
      <vt:lpstr>Прайс ММ</vt:lpstr>
      <vt:lpstr>Шахматка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2017-04-13T08:27:03Z</dcterms:modified>
</cp:coreProperties>
</file>